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11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"/>
    </mc:Choice>
  </mc:AlternateContent>
  <xr:revisionPtr revIDLastSave="2" documentId="8_{01CF62B6-C961-4288-8614-986992EF3B9B}" xr6:coauthVersionLast="47" xr6:coauthVersionMax="47" xr10:uidLastSave="{4F8A1210-3DF5-4EB8-9EFE-414B680D9680}"/>
  <bookViews>
    <workbookView xWindow="-120" yWindow="-120" windowWidth="29040" windowHeight="15840" tabRatio="833" firstSheet="3" activeTab="4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29" r:id="rId3"/>
    <sheet name="tblApp" sheetId="30" r:id="rId4"/>
    <sheet name="Suppl_relrt" sheetId="26" r:id="rId5"/>
    <sheet name="fig_tbldata" sheetId="31" r:id="rId6"/>
    <sheet name="tbl_sig" sheetId="32" r:id="rId7"/>
    <sheet name="orig_data" sheetId="3" r:id="rId8"/>
    <sheet name="tbl_sig_relrt" sheetId="28" r:id="rId9"/>
    <sheet name="tbl_data_relrt" sheetId="25" r:id="rId10"/>
    <sheet name="Figure_prevalence_count" sheetId="4" state="hidden" r:id="rId11"/>
  </sheets>
  <definedNames>
    <definedName name="IDX" localSheetId="7">orig_data!$A$4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25" l="1"/>
  <c r="R8" i="25"/>
  <c r="G10" i="26" s="1"/>
  <c r="Q8" i="25"/>
  <c r="P8" i="25"/>
  <c r="O8" i="25"/>
  <c r="N8" i="25"/>
  <c r="M8" i="25"/>
  <c r="L8" i="25"/>
  <c r="E10" i="26" s="1"/>
  <c r="K8" i="25"/>
  <c r="J8" i="25"/>
  <c r="I8" i="25"/>
  <c r="H8" i="25"/>
  <c r="G8" i="25"/>
  <c r="F8" i="25"/>
  <c r="C10" i="26" s="1"/>
  <c r="E8" i="25"/>
  <c r="D8" i="25"/>
  <c r="C8" i="25"/>
  <c r="B8" i="25"/>
  <c r="S7" i="25"/>
  <c r="R7" i="25"/>
  <c r="G9" i="26" s="1"/>
  <c r="Q7" i="25"/>
  <c r="P7" i="25"/>
  <c r="O7" i="25"/>
  <c r="N7" i="25"/>
  <c r="M7" i="25"/>
  <c r="L7" i="25"/>
  <c r="E9" i="26" s="1"/>
  <c r="K7" i="25"/>
  <c r="J7" i="25"/>
  <c r="I7" i="25"/>
  <c r="H7" i="25"/>
  <c r="G7" i="25"/>
  <c r="F7" i="25"/>
  <c r="C9" i="26" s="1"/>
  <c r="E7" i="25"/>
  <c r="D7" i="25"/>
  <c r="C7" i="25"/>
  <c r="B7" i="25"/>
  <c r="S6" i="25"/>
  <c r="R6" i="25"/>
  <c r="G8" i="26" s="1"/>
  <c r="Q6" i="25"/>
  <c r="P6" i="25"/>
  <c r="O6" i="25"/>
  <c r="N6" i="25"/>
  <c r="M6" i="25"/>
  <c r="L6" i="25"/>
  <c r="E8" i="26" s="1"/>
  <c r="K6" i="25"/>
  <c r="J6" i="25"/>
  <c r="I6" i="25"/>
  <c r="H6" i="25"/>
  <c r="G6" i="25"/>
  <c r="F6" i="25"/>
  <c r="C8" i="26" s="1"/>
  <c r="E6" i="25"/>
  <c r="D6" i="25"/>
  <c r="C6" i="25"/>
  <c r="B6" i="25"/>
  <c r="S5" i="25"/>
  <c r="R5" i="25"/>
  <c r="G7" i="26" s="1"/>
  <c r="Q5" i="25"/>
  <c r="P5" i="25"/>
  <c r="O5" i="25"/>
  <c r="N5" i="25"/>
  <c r="M5" i="25"/>
  <c r="L5" i="25"/>
  <c r="E7" i="26" s="1"/>
  <c r="K5" i="25"/>
  <c r="J5" i="25"/>
  <c r="I5" i="25"/>
  <c r="H5" i="25"/>
  <c r="G5" i="25"/>
  <c r="F5" i="25"/>
  <c r="C7" i="26" s="1"/>
  <c r="E5" i="25"/>
  <c r="D5" i="25"/>
  <c r="C5" i="25"/>
  <c r="B5" i="25"/>
  <c r="S4" i="25"/>
  <c r="R4" i="25"/>
  <c r="G6" i="26" s="1"/>
  <c r="Q4" i="25"/>
  <c r="P4" i="25"/>
  <c r="O4" i="25"/>
  <c r="N4" i="25"/>
  <c r="M4" i="25"/>
  <c r="L4" i="25"/>
  <c r="E6" i="26" s="1"/>
  <c r="K4" i="25"/>
  <c r="J4" i="25"/>
  <c r="I4" i="25"/>
  <c r="H4" i="25"/>
  <c r="G4" i="25"/>
  <c r="F4" i="25"/>
  <c r="C6" i="26" s="1"/>
  <c r="E4" i="25"/>
  <c r="D4" i="25"/>
  <c r="C4" i="25"/>
  <c r="B4" i="25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F10" i="26"/>
  <c r="D10" i="26"/>
  <c r="B10" i="26"/>
  <c r="F9" i="26"/>
  <c r="D9" i="26"/>
  <c r="B9" i="26"/>
  <c r="F8" i="26"/>
  <c r="D8" i="26"/>
  <c r="B8" i="26"/>
  <c r="F7" i="26"/>
  <c r="D7" i="26"/>
  <c r="B7" i="26"/>
  <c r="F6" i="26"/>
  <c r="D6" i="26"/>
  <c r="B6" i="26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0" i="31"/>
  <c r="L11" i="31" s="1"/>
  <c r="J10" i="31"/>
  <c r="J11" i="31" s="1"/>
  <c r="H10" i="31"/>
  <c r="H11" i="31" s="1"/>
  <c r="F10" i="31"/>
  <c r="F11" i="31" s="1"/>
  <c r="D10" i="31"/>
  <c r="D11" i="31" s="1"/>
  <c r="B10" i="31"/>
  <c r="B11" i="31" s="1"/>
  <c r="M9" i="31"/>
  <c r="K9" i="31"/>
  <c r="I9" i="31"/>
  <c r="G9" i="31"/>
  <c r="E9" i="31"/>
  <c r="C9" i="31"/>
  <c r="M8" i="31"/>
  <c r="K8" i="31"/>
  <c r="I8" i="31"/>
  <c r="G8" i="31"/>
  <c r="E8" i="31"/>
  <c r="C8" i="31"/>
  <c r="M7" i="31"/>
  <c r="K7" i="31"/>
  <c r="I7" i="31"/>
  <c r="G7" i="31"/>
  <c r="E7" i="31"/>
  <c r="C7" i="31"/>
  <c r="M6" i="31"/>
  <c r="K6" i="31"/>
  <c r="I6" i="31"/>
  <c r="G6" i="31"/>
  <c r="E6" i="31"/>
  <c r="C6" i="31"/>
  <c r="M5" i="31"/>
  <c r="K5" i="31"/>
  <c r="I5" i="31"/>
  <c r="G5" i="31"/>
  <c r="E5" i="31"/>
  <c r="C5" i="31"/>
  <c r="M4" i="31"/>
  <c r="K4" i="31"/>
  <c r="I4" i="31"/>
  <c r="G4" i="31"/>
  <c r="E4" i="31"/>
  <c r="C4" i="31"/>
  <c r="G10" i="30"/>
  <c r="F10" i="30"/>
  <c r="E10" i="30"/>
  <c r="D10" i="30"/>
  <c r="C10" i="30"/>
  <c r="B10" i="30"/>
  <c r="G9" i="30"/>
  <c r="F9" i="30"/>
  <c r="E9" i="30"/>
  <c r="D9" i="30"/>
  <c r="C9" i="30"/>
  <c r="B9" i="30"/>
  <c r="G8" i="30"/>
  <c r="F8" i="30"/>
  <c r="E8" i="30"/>
  <c r="D8" i="30"/>
  <c r="C8" i="30"/>
  <c r="B8" i="30"/>
  <c r="G7" i="30"/>
  <c r="F7" i="30"/>
  <c r="E7" i="30"/>
  <c r="D7" i="30"/>
  <c r="C7" i="30"/>
  <c r="B7" i="30"/>
  <c r="G6" i="30"/>
  <c r="F6" i="30"/>
  <c r="E6" i="30"/>
  <c r="D6" i="30"/>
  <c r="C6" i="30"/>
  <c r="B6" i="30"/>
  <c r="B12" i="31" l="1"/>
  <c r="B11" i="30"/>
  <c r="F12" i="31"/>
  <c r="D11" i="30"/>
  <c r="J12" i="31"/>
  <c r="F11" i="30"/>
  <c r="D12" i="31"/>
  <c r="C11" i="30"/>
  <c r="H12" i="31"/>
  <c r="E11" i="30"/>
  <c r="L12" i="31"/>
  <c r="G11" i="30"/>
</calcChain>
</file>

<file path=xl/sharedStrings.xml><?xml version="1.0" encoding="utf-8"?>
<sst xmlns="http://schemas.openxmlformats.org/spreadsheetml/2006/main" count="194" uniqueCount="69">
  <si>
    <t>Appendix Table 2.7: Annual Seasonal Variation in Total Antibacterial (J01) Use: Percent Change from Summer to Winter Quarters by Health Region</t>
  </si>
  <si>
    <t>Age- and sex-adjusted percent change from summer (April-June, July-September) to winter quarters (January-March, October-December) in a 12-month period starting in July, all ages, all prescribers</t>
  </si>
  <si>
    <t>Year</t>
  </si>
  <si>
    <t>Age- and Sex-Adjusted Percent by Health Region</t>
  </si>
  <si>
    <t>Southern Health-
Santé Sud</t>
  </si>
  <si>
    <t>Winnipeg RHA</t>
  </si>
  <si>
    <t>Prairie Mountain Health</t>
  </si>
  <si>
    <t>Interlake-Eastern RHA</t>
  </si>
  <si>
    <t>Northern Health Region</t>
  </si>
  <si>
    <t>Manitoba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</si>
  <si>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seasonal variation is statistically significantly different from the Manitoba seasonal variation (p&lt;0.01).</t>
    </r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</si>
  <si>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seasonal varition in 2011 is statistically significantly different from the seasonal variation in 2016 (p&lt;0.05).</t>
    </r>
  </si>
  <si>
    <t>Supplement Table X.X: Seasonal Variation of Antibiotics Overall (J01) Relative to Manitoba by Health Region</t>
  </si>
  <si>
    <t>Age- and sex-adjusted relative rate, 95% CI, all prescribers</t>
  </si>
  <si>
    <t>Health Region</t>
  </si>
  <si>
    <t>Southern Health-Santé Sud</t>
  </si>
  <si>
    <t>Dummy</t>
  </si>
  <si>
    <t>Rate</t>
  </si>
  <si>
    <t>2011 vs 2016</t>
  </si>
  <si>
    <t>Notatio</t>
  </si>
  <si>
    <t>Label</t>
  </si>
  <si>
    <t>Data location:</t>
  </si>
  <si>
    <t>\\mchpe.cpe.umanitoba.ca\MCHP\Public\Shared Resources\Project\asp\Analyses\DDD\DDD rates\Obj1_Part2_ESAC indicators\ESAC_Table2_ByRHA_withStats\SEASONAL VARIATIONS J01 and J01M\ESAC_Table2_1_SV_J01ByRHA_TotalMBpop_Adj.html</t>
  </si>
  <si>
    <t>Data imported:</t>
  </si>
  <si>
    <t>Table 2.1. Adjusted Seasonal SV_J01 in Total MB population by RHA</t>
  </si>
  <si>
    <t>area</t>
  </si>
  <si>
    <t>year</t>
  </si>
  <si>
    <t>Winter_DDD</t>
  </si>
  <si>
    <t>Summer_DDD</t>
  </si>
  <si>
    <t>adj_pct</t>
  </si>
  <si>
    <t>lcl_adj_pct</t>
  </si>
  <si>
    <t>ucl_adj_pct</t>
  </si>
  <si>
    <t>RateRHA_RateMB</t>
  </si>
  <si>
    <t>L_rha_MB</t>
  </si>
  <si>
    <t>U_rha_MB</t>
  </si>
  <si>
    <t>prob_rha</t>
  </si>
  <si>
    <t>sign_rha</t>
  </si>
  <si>
    <t>SV_J01</t>
  </si>
  <si>
    <t>1.SO Southern</t>
  </si>
  <si>
    <t>2.WP Winnipeg</t>
  </si>
  <si>
    <t>3.WE Prairie Mountain</t>
  </si>
  <si>
    <t>4.IE Interlake-Eastern</t>
  </si>
  <si>
    <t>5.NO Northern</t>
  </si>
  <si>
    <t>&lt;.0001</t>
  </si>
  <si>
    <t>6.Z Manitoba</t>
  </si>
  <si>
    <t>.</t>
  </si>
  <si>
    <t>S:\asp\prog\natdik\Obj1_2\Obj1_2_ESAC_Tables2_Seasonal2.sas July 23, 2018 14:06</t>
  </si>
  <si>
    <t>Adjusted SV_J01 : Estimates of Time Trends by RHA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</si>
  <si>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</si>
  <si>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</si>
  <si>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</si>
  <si>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</si>
  <si>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</si>
  <si>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</si>
  <si>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</si>
  <si>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</si>
  <si>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</si>
  <si>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</si>
  <si>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Adjusted SV_J01 : 2016 vs 2011(ref) by RHA</t>
  </si>
  <si>
    <t>ref_year</t>
  </si>
  <si>
    <t>ExpEstimate</t>
  </si>
  <si>
    <t>LowerExp</t>
  </si>
  <si>
    <t>UpperExp</t>
  </si>
  <si>
    <t>Probz</t>
  </si>
  <si>
    <t>RHA</t>
  </si>
  <si>
    <t>relative rates by year, compared to Manitoba with 95% CI</t>
  </si>
  <si>
    <t>rate</t>
  </si>
  <si>
    <t>lower</t>
  </si>
  <si>
    <t>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</si>
</sst>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/>
      <top/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90"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29" fillId="0" borderId="0" xfId="0" applyFont="1"/>
    <xf numFmtId="0" fontId="29" fillId="0" borderId="0" xfId="0" applyFont="1" applyFill="1"/>
    <xf numFmtId="1" fontId="33" fillId="33" borderId="41" xfId="59" applyNumberFormat="1" applyFont="1" applyFill="1" applyBorder="1" applyAlignment="1">
      <alignment horizontal="left" vertical="center" indent="2"/>
    </xf>
    <xf numFmtId="2" fontId="34" fillId="33" borderId="42" xfId="48" applyFont="1" applyFill="1" applyBorder="1" applyAlignment="1">
      <alignment horizontal="right" vertical="center" indent="2"/>
    </xf>
    <xf numFmtId="2" fontId="34" fillId="33" borderId="43" xfId="48" applyFont="1" applyFill="1" applyBorder="1" applyAlignment="1">
      <alignment horizontal="right" vertical="center" indent="2"/>
    </xf>
    <xf numFmtId="1" fontId="33" fillId="37" borderId="41" xfId="59" applyNumberFormat="1" applyFont="1" applyFill="1" applyBorder="1" applyAlignment="1">
      <alignment horizontal="left" vertical="center" indent="2"/>
    </xf>
    <xf numFmtId="2" fontId="34" fillId="37" borderId="42" xfId="48" applyFont="1" applyFill="1" applyBorder="1" applyAlignment="1">
      <alignment horizontal="right" vertical="center" indent="2"/>
    </xf>
    <xf numFmtId="2" fontId="34" fillId="37" borderId="43" xfId="48" applyFont="1" applyFill="1" applyBorder="1" applyAlignment="1">
      <alignment horizontal="right" vertical="center" indent="2"/>
    </xf>
    <xf numFmtId="0" fontId="33" fillId="33" borderId="41" xfId="59" applyFont="1" applyFill="1" applyBorder="1" applyAlignment="1">
      <alignment horizontal="left" vertical="center" indent="2"/>
    </xf>
    <xf numFmtId="0" fontId="33" fillId="37" borderId="44" xfId="59" applyFont="1" applyFill="1" applyBorder="1" applyAlignment="1">
      <alignment horizontal="left" vertical="center" indent="2"/>
    </xf>
    <xf numFmtId="2" fontId="34" fillId="37" borderId="45" xfId="48" applyFont="1" applyFill="1" applyBorder="1" applyAlignment="1">
      <alignment horizontal="right" vertical="center" indent="2"/>
    </xf>
    <xf numFmtId="2" fontId="34" fillId="37" borderId="46" xfId="48" applyFont="1" applyFill="1" applyBorder="1" applyAlignment="1">
      <alignment horizontal="right" vertical="center" indent="2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32" fillId="0" borderId="26" xfId="58" applyFont="1" applyFill="1" applyBorder="1" applyAlignment="1">
      <alignment vertical="center" wrapText="1"/>
    </xf>
    <xf numFmtId="0" fontId="32" fillId="34" borderId="26" xfId="58" applyFont="1" applyBorder="1" applyAlignment="1">
      <alignment horizontal="center" vertical="center" wrapText="1"/>
    </xf>
    <xf numFmtId="0" fontId="30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31" fillId="33" borderId="0" xfId="0" applyFont="1" applyFill="1" applyAlignment="1">
      <alignment vertical="top" wrapText="1"/>
    </xf>
    <xf numFmtId="0" fontId="32" fillId="0" borderId="50" xfId="58" applyFont="1" applyFill="1" applyBorder="1" applyAlignment="1">
      <alignment vertical="center" wrapText="1"/>
    </xf>
    <xf numFmtId="0" fontId="32" fillId="34" borderId="33" xfId="58" applyFont="1" applyBorder="1" applyAlignment="1">
      <alignment horizontal="center" vertical="center" wrapText="1"/>
    </xf>
    <xf numFmtId="0" fontId="29" fillId="33" borderId="0" xfId="0" applyFont="1" applyFill="1"/>
    <xf numFmtId="0" fontId="32" fillId="34" borderId="26" xfId="58" applyFont="1" applyBorder="1">
      <alignment horizontal="center" vertical="center" wrapText="1"/>
    </xf>
    <xf numFmtId="0" fontId="32" fillId="34" borderId="33" xfId="58" applyFont="1" applyBorder="1">
      <alignment horizontal="center" vertical="center" wrapText="1"/>
    </xf>
    <xf numFmtId="0" fontId="33" fillId="33" borderId="35" xfId="59" applyNumberFormat="1" applyFont="1" applyFill="1" applyBorder="1" applyAlignment="1">
      <alignment horizontal="left" vertical="center" indent="1"/>
    </xf>
    <xf numFmtId="0" fontId="34" fillId="33" borderId="39" xfId="0" applyFont="1" applyFill="1" applyBorder="1" applyAlignment="1">
      <alignment horizontal="center" vertical="center" wrapText="1"/>
    </xf>
    <xf numFmtId="0" fontId="34" fillId="33" borderId="36" xfId="0" applyFont="1" applyFill="1" applyBorder="1" applyAlignment="1">
      <alignment horizontal="center" vertical="center" wrapText="1"/>
    </xf>
    <xf numFmtId="0" fontId="33" fillId="36" borderId="37" xfId="59" applyNumberFormat="1" applyFont="1" applyFill="1" applyBorder="1" applyAlignment="1">
      <alignment horizontal="left" vertical="center" indent="1"/>
    </xf>
    <xf numFmtId="0" fontId="34" fillId="36" borderId="38" xfId="0" applyFont="1" applyFill="1" applyBorder="1" applyAlignment="1">
      <alignment horizontal="center" vertical="center" wrapText="1"/>
    </xf>
    <xf numFmtId="0" fontId="34" fillId="36" borderId="27" xfId="0" applyFont="1" applyFill="1" applyBorder="1" applyAlignment="1">
      <alignment horizontal="center" vertical="center" wrapText="1"/>
    </xf>
    <xf numFmtId="0" fontId="33" fillId="33" borderId="37" xfId="59" applyNumberFormat="1" applyFont="1" applyFill="1" applyBorder="1" applyAlignment="1">
      <alignment horizontal="left" vertical="center" indent="1"/>
    </xf>
    <xf numFmtId="0" fontId="34" fillId="33" borderId="38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4" fillId="33" borderId="0" xfId="0" applyFont="1" applyFill="1"/>
    <xf numFmtId="0" fontId="35" fillId="33" borderId="0" xfId="55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35" fillId="33" borderId="0" xfId="55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31" fillId="33" borderId="49" xfId="0" applyFont="1" applyFill="1" applyBorder="1" applyAlignment="1">
      <alignment horizontal="center" vertical="top" wrapText="1"/>
    </xf>
    <xf numFmtId="0" fontId="32" fillId="34" borderId="47" xfId="58" applyFont="1" applyBorder="1" applyAlignment="1">
      <alignment horizontal="center" vertical="center" wrapText="1"/>
    </xf>
    <xf numFmtId="0" fontId="32" fillId="34" borderId="48" xfId="58" applyFont="1" applyBorder="1" applyAlignment="1">
      <alignment horizontal="center" vertical="center" wrapText="1"/>
    </xf>
    <xf numFmtId="0" fontId="32" fillId="34" borderId="51" xfId="58" applyFont="1" applyBorder="1" applyAlignment="1">
      <alignment horizontal="center" vertical="center" wrapText="1"/>
    </xf>
    <xf numFmtId="0" fontId="32" fillId="34" borderId="29" xfId="58" applyFont="1" applyBorder="1" applyAlignment="1">
      <alignment horizontal="center" vertical="center" wrapText="1"/>
    </xf>
    <xf numFmtId="0" fontId="32" fillId="34" borderId="34" xfId="58" applyFont="1" applyBorder="1" applyAlignment="1">
      <alignment horizontal="center" vertical="center" wrapText="1"/>
    </xf>
    <xf numFmtId="0" fontId="35" fillId="33" borderId="0" xfId="55" applyFont="1" applyFill="1" applyBorder="1" applyAlignment="1">
      <alignment horizontal="left" vertical="center" wrapText="1"/>
    </xf>
    <xf numFmtId="0" fontId="35" fillId="33" borderId="40" xfId="55" applyFont="1" applyFill="1" applyBorder="1" applyAlignment="1">
      <alignment horizontal="left" vertical="center" wrapText="1"/>
    </xf>
    <xf numFmtId="0" fontId="30" fillId="0" borderId="0" xfId="0" applyFont="1" applyAlignment="1">
      <alignment horizontal="left" vertical="top" wrapText="1"/>
    </xf>
    <xf numFmtId="0" fontId="32" fillId="34" borderId="28" xfId="58" applyFont="1" applyBorder="1" applyAlignment="1">
      <alignment horizontal="center" vertical="center" wrapText="1"/>
    </xf>
    <xf numFmtId="0" fontId="32" fillId="34" borderId="32" xfId="58" applyFont="1" applyBorder="1" applyAlignment="1">
      <alignment horizontal="center" vertical="center" wrapText="1"/>
    </xf>
    <xf numFmtId="0" fontId="35" fillId="33" borderId="40" xfId="55" applyFont="1" applyFill="1" applyBorder="1" applyAlignment="1">
      <alignment horizontal="left" vertical="center" wrapText="1" inden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49" fontId="33" fillId="33" borderId="0" xfId="62" applyFont="1" applyAlignment="1">
      <alignment vertical="center" wrapText="1"/>
    </xf>
    <xf numFmtId="0" fontId="32" fillId="34" borderId="30" xfId="58" applyFont="1" applyBorder="1" applyAlignment="1">
      <alignment horizontal="center" vertical="center" wrapText="1"/>
    </xf>
    <xf numFmtId="0" fontId="32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5960768374191595"/>
          <c:w val="0.93754991097690821"/>
          <c:h val="0.71965020551388081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18.727399999999999</c:v>
                </c:pt>
                <c:pt idx="1">
                  <c:v>8.1571999999999996</c:v>
                </c:pt>
                <c:pt idx="2">
                  <c:v>13.0665</c:v>
                </c:pt>
                <c:pt idx="3">
                  <c:v>14.717000000000001</c:v>
                </c:pt>
                <c:pt idx="4">
                  <c:v>15.040699999999999</c:v>
                </c:pt>
                <c:pt idx="5">
                  <c:v>9.7171000000000003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7F-4A73-A7E6-A729A2C26EA7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17.104800000000001</c:v>
                </c:pt>
                <c:pt idx="1">
                  <c:v>9.9077999999999999</c:v>
                </c:pt>
                <c:pt idx="2">
                  <c:v>12.766400000000001</c:v>
                </c:pt>
                <c:pt idx="3">
                  <c:v>9.3314000000000004</c:v>
                </c:pt>
                <c:pt idx="4">
                  <c:v>15.9282</c:v>
                </c:pt>
                <c:pt idx="5">
                  <c:v>11.635199999999999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7F-4A73-A7E6-A729A2C26EA7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17.508199999999999</c:v>
                </c:pt>
                <c:pt idx="1">
                  <c:v>11.2216</c:v>
                </c:pt>
                <c:pt idx="2">
                  <c:v>12.526400000000001</c:v>
                </c:pt>
                <c:pt idx="3">
                  <c:v>12.4247</c:v>
                </c:pt>
                <c:pt idx="4">
                  <c:v>16.419599999999999</c:v>
                </c:pt>
                <c:pt idx="5">
                  <c:v>10.581799999999999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7F-4A73-A7E6-A729A2C26EA7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17.642800000000001</c:v>
                </c:pt>
                <c:pt idx="1">
                  <c:v>13.345599999999999</c:v>
                </c:pt>
                <c:pt idx="2">
                  <c:v>10.648199999999999</c:v>
                </c:pt>
                <c:pt idx="3">
                  <c:v>11.598000000000001</c:v>
                </c:pt>
                <c:pt idx="4">
                  <c:v>12.276300000000001</c:v>
                </c:pt>
                <c:pt idx="5">
                  <c:v>13.4542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7F-4A73-A7E6-A729A2C26EA7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13.9152</c:v>
                </c:pt>
                <c:pt idx="1">
                  <c:v>-5.9497</c:v>
                </c:pt>
                <c:pt idx="2">
                  <c:v>2.2584</c:v>
                </c:pt>
                <c:pt idx="3">
                  <c:v>7.0103999999999997</c:v>
                </c:pt>
                <c:pt idx="4">
                  <c:v>15.4039</c:v>
                </c:pt>
                <c:pt idx="5">
                  <c:v>7.8076999999999996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7F-4A73-A7E6-A729A2C26EA7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16.224900000000002</c:v>
                </c:pt>
                <c:pt idx="1">
                  <c:v>8.1143000000000001</c:v>
                </c:pt>
                <c:pt idx="2">
                  <c:v>10.9337</c:v>
                </c:pt>
                <c:pt idx="3">
                  <c:v>9.7019000000000002</c:v>
                </c:pt>
                <c:pt idx="4">
                  <c:v>15.003299999999999</c:v>
                </c:pt>
                <c:pt idx="5">
                  <c:v>10.2827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7F-4A73-A7E6-A729A2C26EA7}"/>
            </c:ext>
          </c:extLst>
        </c:ser>
        <c:ser>
          <c:idx val="6"/>
          <c:order val="6"/>
          <c:spPr>
            <a:ln w="9525">
              <a:solidFill>
                <a:srgbClr val="262626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val>
            <c:numRef>
              <c:f>fig_tbldata!$N$4:$N$9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3B-4F59-8FB7-9CEC6892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At val="-20"/>
        <c:auto val="1"/>
        <c:lblAlgn val="ctr"/>
        <c:lblOffset val="100"/>
        <c:noMultiLvlLbl val="0"/>
      </c:catAx>
      <c:valAx>
        <c:axId val="110342912"/>
        <c:scaling>
          <c:orientation val="minMax"/>
          <c:max val="20"/>
          <c:min val="-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67654367020618544"/>
          <c:y val="0.58390449917866605"/>
          <c:w val="0.27575208828261505"/>
          <c:h val="0.1649087617197011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0.12151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7609" cy="5052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Seasonal Variation in Total Antibacterial (J01) Use: Percent Change from Summer to Winter Quarters 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 change from summer (April-June, July-September) to winter quarters (January-March, October-December) in a 12-month period starting in July,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seasonal variations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/Users/inak/Analyses/DDD/DDD%20rates/Obj1_Part2_ESAC%20indicators/ESAC_Table2_ByRHA_withStats/SEASONAL%20VARIATIONS%20J01%20and%20J01M/ESAC_Table2_1_SV_J01ByRHA_TotalMBpop_Adj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M13"/>
  <sheetViews>
    <sheetView showGridLines="0" workbookViewId="0">
      <selection activeCell="L6" sqref="L6"/>
    </sheetView>
  </sheetViews>
  <sheetFormatPr defaultColWidth="9.140625" defaultRowHeight="14.25"/>
  <cols>
    <col min="1" max="1" width="8.140625" style="37" customWidth="1"/>
    <col min="2" max="7" width="11.28515625" style="38" customWidth="1"/>
    <col min="8" max="13" width="9.42578125" style="38" customWidth="1"/>
    <col min="14" max="16384" width="9.140625" style="25"/>
  </cols>
  <sheetData>
    <row r="1" spans="1:13" ht="25.5" customHeight="1">
      <c r="A1" s="70" t="s">
        <v>0</v>
      </c>
      <c r="B1" s="70"/>
      <c r="C1" s="70"/>
      <c r="D1" s="70"/>
      <c r="E1" s="70"/>
      <c r="F1" s="70"/>
      <c r="G1" s="70"/>
      <c r="H1" s="50"/>
      <c r="I1" s="50"/>
      <c r="J1" s="50"/>
      <c r="K1" s="50"/>
      <c r="L1" s="50"/>
      <c r="M1" s="50"/>
    </row>
    <row r="2" spans="1:13" ht="25.15" customHeight="1">
      <c r="A2" s="79" t="s">
        <v>1</v>
      </c>
      <c r="B2" s="79"/>
      <c r="C2" s="79"/>
      <c r="D2" s="79"/>
      <c r="E2" s="79"/>
      <c r="F2" s="79"/>
      <c r="G2" s="79"/>
      <c r="H2" s="49"/>
      <c r="I2" s="49"/>
      <c r="J2" s="49"/>
      <c r="K2" s="49"/>
      <c r="L2" s="49"/>
      <c r="M2" s="49"/>
    </row>
    <row r="3" spans="1:13" ht="7.5" customHeight="1">
      <c r="A3" s="71"/>
      <c r="B3" s="71"/>
      <c r="C3" s="71"/>
      <c r="D3" s="71"/>
      <c r="E3" s="71"/>
      <c r="F3" s="71"/>
      <c r="G3" s="71"/>
      <c r="H3" s="51"/>
      <c r="I3" s="51"/>
      <c r="J3" s="51"/>
      <c r="K3" s="51"/>
      <c r="L3" s="51"/>
      <c r="M3" s="51"/>
    </row>
    <row r="4" spans="1:13" s="26" customFormat="1" ht="17.25" customHeight="1">
      <c r="A4" s="75" t="s">
        <v>2</v>
      </c>
      <c r="B4" s="72" t="s">
        <v>3</v>
      </c>
      <c r="C4" s="73"/>
      <c r="D4" s="73"/>
      <c r="E4" s="73"/>
      <c r="F4" s="73"/>
      <c r="G4" s="74"/>
      <c r="H4" s="52"/>
      <c r="I4" s="47"/>
      <c r="J4" s="47"/>
      <c r="K4" s="47"/>
      <c r="L4" s="47"/>
      <c r="M4" s="47"/>
    </row>
    <row r="5" spans="1:13" s="26" customFormat="1" ht="41.25" customHeight="1">
      <c r="A5" s="76"/>
      <c r="B5" s="48" t="s">
        <v>4</v>
      </c>
      <c r="C5" s="48" t="s">
        <v>5</v>
      </c>
      <c r="D5" s="48" t="s">
        <v>6</v>
      </c>
      <c r="E5" s="48" t="s">
        <v>7</v>
      </c>
      <c r="F5" s="48" t="s">
        <v>8</v>
      </c>
      <c r="G5" s="53" t="s">
        <v>9</v>
      </c>
    </row>
    <row r="6" spans="1:13" s="26" customFormat="1" ht="12.75" customHeight="1">
      <c r="A6" s="27">
        <v>2011</v>
      </c>
      <c r="B6" s="28">
        <f>fig_tbldata!C4</f>
        <v>18.727399999999999</v>
      </c>
      <c r="C6" s="29">
        <f>fig_tbldata!E4</f>
        <v>17.104800000000001</v>
      </c>
      <c r="D6" s="29">
        <f>fig_tbldata!G4</f>
        <v>17.508199999999999</v>
      </c>
      <c r="E6" s="29">
        <f>fig_tbldata!I4</f>
        <v>17.642800000000001</v>
      </c>
      <c r="F6" s="29">
        <f>fig_tbldata!K4</f>
        <v>13.9152</v>
      </c>
      <c r="G6" s="29">
        <f>fig_tbldata!M4</f>
        <v>16.224900000000002</v>
      </c>
    </row>
    <row r="7" spans="1:13" s="26" customFormat="1" ht="12.75" customHeight="1">
      <c r="A7" s="30">
        <v>2012</v>
      </c>
      <c r="B7" s="31">
        <f>fig_tbldata!C5</f>
        <v>8.1571999999999996</v>
      </c>
      <c r="C7" s="32">
        <f>fig_tbldata!E5</f>
        <v>9.9077999999999999</v>
      </c>
      <c r="D7" s="32">
        <f>fig_tbldata!G5</f>
        <v>11.2216</v>
      </c>
      <c r="E7" s="32">
        <f>fig_tbldata!I5</f>
        <v>13.345599999999999</v>
      </c>
      <c r="F7" s="32">
        <f>fig_tbldata!K5</f>
        <v>-5.9497</v>
      </c>
      <c r="G7" s="32">
        <f>fig_tbldata!M5</f>
        <v>8.1143000000000001</v>
      </c>
    </row>
    <row r="8" spans="1:13" s="26" customFormat="1" ht="12.75" customHeight="1">
      <c r="A8" s="27">
        <v>2013</v>
      </c>
      <c r="B8" s="28">
        <f>fig_tbldata!C6</f>
        <v>13.0665</v>
      </c>
      <c r="C8" s="29">
        <f>fig_tbldata!E6</f>
        <v>12.766400000000001</v>
      </c>
      <c r="D8" s="29">
        <f>fig_tbldata!G6</f>
        <v>12.526400000000001</v>
      </c>
      <c r="E8" s="29">
        <f>fig_tbldata!I6</f>
        <v>10.648199999999999</v>
      </c>
      <c r="F8" s="29">
        <f>fig_tbldata!K6</f>
        <v>2.2584</v>
      </c>
      <c r="G8" s="29">
        <f>fig_tbldata!M6</f>
        <v>10.9337</v>
      </c>
    </row>
    <row r="9" spans="1:13" s="26" customFormat="1" ht="12.75" customHeight="1">
      <c r="A9" s="30">
        <v>2014</v>
      </c>
      <c r="B9" s="31">
        <f>fig_tbldata!C7</f>
        <v>14.717000000000001</v>
      </c>
      <c r="C9" s="32">
        <f>fig_tbldata!E7</f>
        <v>9.3314000000000004</v>
      </c>
      <c r="D9" s="32">
        <f>fig_tbldata!G7</f>
        <v>12.4247</v>
      </c>
      <c r="E9" s="32">
        <f>fig_tbldata!I7</f>
        <v>11.598000000000001</v>
      </c>
      <c r="F9" s="32">
        <f>fig_tbldata!K7</f>
        <v>7.0103999999999997</v>
      </c>
      <c r="G9" s="32">
        <f>fig_tbldata!M7</f>
        <v>9.7019000000000002</v>
      </c>
    </row>
    <row r="10" spans="1:13" s="26" customFormat="1" ht="12.75" customHeight="1">
      <c r="A10" s="33">
        <v>2015</v>
      </c>
      <c r="B10" s="28">
        <f>fig_tbldata!C8</f>
        <v>15.040699999999999</v>
      </c>
      <c r="C10" s="29">
        <f>fig_tbldata!E8</f>
        <v>15.9282</v>
      </c>
      <c r="D10" s="29">
        <f>fig_tbldata!G8</f>
        <v>16.419599999999999</v>
      </c>
      <c r="E10" s="29">
        <f>fig_tbldata!I8</f>
        <v>12.276300000000001</v>
      </c>
      <c r="F10" s="29">
        <f>fig_tbldata!K8</f>
        <v>15.4039</v>
      </c>
      <c r="G10" s="29">
        <f>fig_tbldata!M8</f>
        <v>15.003299999999999</v>
      </c>
    </row>
    <row r="11" spans="1:13" s="26" customFormat="1" ht="12.75" customHeight="1">
      <c r="A11" s="34">
        <v>2016</v>
      </c>
      <c r="B11" s="35" t="str">
        <f>IF(fig_tbldata!B11="*",CONCATENATE(FIXED(fig_tbldata!C9,2),"*"),fig_tbldata!C9)</f>
        <v>9.72*</v>
      </c>
      <c r="C11" s="36" t="str">
        <f>IF(fig_tbldata!D11="*",CONCATENATE(FIXED(fig_tbldata!E9,2),"*"),fig_tbldata!E9)</f>
        <v>11.64*</v>
      </c>
      <c r="D11" s="36" t="str">
        <f>IF(fig_tbldata!F11="*",CONCATENATE(FIXED(fig_tbldata!G9,2),"*"),fig_tbldata!G9)</f>
        <v>10.58*</v>
      </c>
      <c r="E11" s="36">
        <f>IF(fig_tbldata!H11="*",CONCATENATE(FIXED(fig_tbldata!I9,2),"*"),fig_tbldata!I9)</f>
        <v>13.4542</v>
      </c>
      <c r="F11" s="36" t="str">
        <f>IF(fig_tbldata!J11="*",CONCATENATE(FIXED(fig_tbldata!K9,2),"*"),fig_tbldata!K9)</f>
        <v>7.81*</v>
      </c>
      <c r="G11" s="36" t="str">
        <f>IF(fig_tbldata!L11="*",CONCATENATE(FIXED(fig_tbldata!M9,2),"*"),fig_tbldata!M9)</f>
        <v>10.28*</v>
      </c>
    </row>
    <row r="12" spans="1:13" s="68" customFormat="1" ht="11.25" customHeight="1">
      <c r="A12" s="78" t="s">
        <v>10</v>
      </c>
      <c r="B12" s="78"/>
      <c r="C12" s="78"/>
      <c r="D12" s="78"/>
      <c r="E12" s="78"/>
      <c r="F12" s="78"/>
      <c r="G12" s="78"/>
      <c r="H12" s="67"/>
      <c r="I12" s="67"/>
      <c r="J12" s="67"/>
      <c r="K12" s="67"/>
      <c r="L12" s="67"/>
      <c r="M12" s="67"/>
    </row>
    <row r="13" spans="1:13" s="68" customFormat="1" ht="11.25" customHeight="1">
      <c r="A13" s="77" t="s">
        <v>11</v>
      </c>
      <c r="B13" s="77"/>
      <c r="C13" s="77"/>
      <c r="D13" s="77"/>
      <c r="E13" s="77"/>
      <c r="F13" s="77"/>
      <c r="G13" s="77"/>
      <c r="H13" s="69"/>
      <c r="I13" s="69"/>
      <c r="J13" s="69"/>
      <c r="K13" s="69"/>
      <c r="L13" s="69"/>
      <c r="M13" s="69"/>
    </row>
  </sheetData>
  <mergeCells count="7">
    <mergeCell ref="A1:G1"/>
    <mergeCell ref="A3:G3"/>
    <mergeCell ref="B4:G4"/>
    <mergeCell ref="A4:A5"/>
    <mergeCell ref="A13:G13"/>
    <mergeCell ref="A12:G12"/>
    <mergeCell ref="A2:G2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2849E02-341E-4119-96C9-7EDCF1229FEA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653AC39A-2547-43B1-8787-C071B62CFC2A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F94A6070-C965-46EC-8123-14A6BB5AE102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5076B87E-7E65-41B8-959A-3E403489527A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006F264B-1B20-4251-867E-8109EAED3753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6" id="{4098E24E-ABA3-44F6-AF76-D06A0A4950C5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M17"/>
  <sheetViews>
    <sheetView showGridLines="0" tabSelected="1" workbookViewId="0">
      <selection sqref="A1:G1"/>
    </sheetView>
  </sheetViews>
  <sheetFormatPr defaultColWidth="9.140625" defaultRowHeight="15"/>
  <cols>
    <col min="1" max="1" width="25" style="2" customWidth="1"/>
    <col min="2" max="7" width="10.85546875" style="2" customWidth="1"/>
    <col min="8" max="12" width="9.140625" style="2"/>
    <col min="13" max="13" width="19.42578125" style="2" customWidth="1"/>
    <col min="14" max="16384" width="9.140625" style="2"/>
  </cols>
  <sheetData>
    <row r="1" spans="1:13">
      <c r="A1" s="87" t="s">
        <v>12</v>
      </c>
      <c r="B1" s="87"/>
      <c r="C1" s="87"/>
      <c r="D1" s="87"/>
      <c r="E1" s="87"/>
      <c r="F1" s="87"/>
      <c r="G1" s="87"/>
    </row>
    <row r="2" spans="1:13">
      <c r="A2" s="66" t="s">
        <v>13</v>
      </c>
      <c r="B2" s="54"/>
      <c r="C2" s="54"/>
      <c r="D2" s="54"/>
      <c r="E2" s="54"/>
      <c r="F2" s="54"/>
      <c r="G2" s="54"/>
    </row>
    <row r="3" spans="1:13" ht="7.5" customHeight="1">
      <c r="A3" s="54"/>
      <c r="B3" s="54"/>
      <c r="C3" s="54"/>
      <c r="D3" s="54"/>
      <c r="E3" s="54"/>
      <c r="F3" s="54"/>
      <c r="G3" s="54"/>
    </row>
    <row r="4" spans="1:13" ht="16.5" customHeight="1">
      <c r="A4" s="80" t="s">
        <v>14</v>
      </c>
      <c r="B4" s="88" t="s">
        <v>2</v>
      </c>
      <c r="C4" s="88"/>
      <c r="D4" s="88"/>
      <c r="E4" s="88"/>
      <c r="F4" s="88"/>
      <c r="G4" s="89"/>
    </row>
    <row r="5" spans="1:13" ht="16.5" customHeight="1">
      <c r="A5" s="81"/>
      <c r="B5" s="55">
        <v>2011</v>
      </c>
      <c r="C5" s="55">
        <v>2012</v>
      </c>
      <c r="D5" s="55">
        <v>2013</v>
      </c>
      <c r="E5" s="55">
        <v>2014</v>
      </c>
      <c r="F5" s="55">
        <v>2015</v>
      </c>
      <c r="G5" s="56">
        <v>2016</v>
      </c>
    </row>
    <row r="6" spans="1:13" ht="35.1" customHeight="1">
      <c r="A6" s="57" t="s">
        <v>15</v>
      </c>
      <c r="B6" s="58" t="str">
        <f>CONCATENATE(tbl_data_relrt!B4, CHAR(10), "(",tbl_data_relrt!C4,", ",tbl_data_relrt!D4,")")</f>
        <v>1.02
(0.98, 1.06)</v>
      </c>
      <c r="C6" s="58" t="str">
        <f>CONCATENATE(tbl_data_relrt!E4,CHAR(10),"(",tbl_data_relrt!F4,", ",tbl_data_relrt!G4,")")</f>
        <v>1.00
(0.96, 1.04)</v>
      </c>
      <c r="D6" s="58" t="str">
        <f>CONCATENATE(tbl_data_relrt!H4, CHAR(10), "(",tbl_data_relrt!I4,", ",tbl_data_relrt!J4,")")</f>
        <v>1.02
(0.98, 1.06)</v>
      </c>
      <c r="E6" s="58" t="str">
        <f>CONCATENATE(tbl_data_relrt!K4, CHAR(10), "(",tbl_data_relrt!L4,", ",tbl_data_relrt!M4,")")</f>
        <v>1.05
(1.01, 1.09)</v>
      </c>
      <c r="F6" s="58" t="str">
        <f>CONCATENATE(tbl_data_relrt!N4,CHAR(10),  "(",tbl_data_relrt!O4,", ",tbl_data_relrt!P4,")")</f>
        <v>1.00
(0.96, 1.04)</v>
      </c>
      <c r="G6" s="59" t="str">
        <f>CONCATENATE(tbl_data_relrt!Q4, CHAR(10), "(",tbl_data_relrt!R4,", ",tbl_data_relrt!S4,")")</f>
        <v>0.99
(0.96, 1.03)</v>
      </c>
    </row>
    <row r="7" spans="1:13" ht="35.1" customHeight="1">
      <c r="A7" s="60" t="s">
        <v>5</v>
      </c>
      <c r="B7" s="61" t="str">
        <f>CONCATENATE(tbl_data_relrt!B5, CHAR(10), "(",tbl_data_relrt!C5,", ",tbl_data_relrt!D5,")")</f>
        <v>1.01
(0.97, 1.05)</v>
      </c>
      <c r="C7" s="61" t="str">
        <f>CONCATENATE(tbl_data_relrt!E5, CHAR(10), "(",tbl_data_relrt!F5,", ",tbl_data_relrt!G5,")")</f>
        <v>1.02
(0.98, 1.05)</v>
      </c>
      <c r="D7" s="61" t="str">
        <f>CONCATENATE(tbl_data_relrt!H5, CHAR(10), "(",tbl_data_relrt!I5,", ",tbl_data_relrt!J5,")")</f>
        <v>1.02
(0.98, 1.05)</v>
      </c>
      <c r="E7" s="61" t="str">
        <f>CONCATENATE(tbl_data_relrt!K5, CHAR(10), "(",tbl_data_relrt!L5,", ",tbl_data_relrt!M5,")")</f>
        <v>1.00
(0.96, 1.03)</v>
      </c>
      <c r="F7" s="61" t="str">
        <f>CONCATENATE(tbl_data_relrt!N5, CHAR(10), "(",tbl_data_relrt!O5,", ",tbl_data_relrt!P5,")")</f>
        <v>1.01
(0.97, 1.05)</v>
      </c>
      <c r="G7" s="62" t="str">
        <f>CONCATENATE(tbl_data_relrt!Q5, CHAR(10), "(",tbl_data_relrt!R5,", ",tbl_data_relrt!S5,")")</f>
        <v>1.01
(0.98, 1.05)</v>
      </c>
    </row>
    <row r="8" spans="1:13" ht="35.1" customHeight="1">
      <c r="A8" s="63" t="s">
        <v>6</v>
      </c>
      <c r="B8" s="64" t="str">
        <f>CONCATENATE(tbl_data_relrt!B6,CHAR(10),  "(",tbl_data_relrt!C6,", ",tbl_data_relrt!D6,")")</f>
        <v>1.01
(0.97, 1.05)</v>
      </c>
      <c r="C8" s="64" t="str">
        <f>CONCATENATE(tbl_data_relrt!E6,CHAR(10),  "(",tbl_data_relrt!F6,", ",tbl_data_relrt!G6,")")</f>
        <v>1.03
(0.99, 1.07)</v>
      </c>
      <c r="D8" s="64" t="str">
        <f>CONCATENATE(tbl_data_relrt!H6,CHAR(10),  "(",tbl_data_relrt!I6,", ",tbl_data_relrt!J6,")")</f>
        <v>1.01
(0.98, 1.05)</v>
      </c>
      <c r="E8" s="64" t="str">
        <f>CONCATENATE(tbl_data_relrt!K6, CHAR(10), "(",tbl_data_relrt!L6,", ",tbl_data_relrt!M6,")")</f>
        <v>1.02
(0.99, 1.06)</v>
      </c>
      <c r="F8" s="64" t="str">
        <f>CONCATENATE(tbl_data_relrt!N6, CHAR(10), "(",tbl_data_relrt!O6,", ",tbl_data_relrt!P6,")")</f>
        <v>1.01
(0.98, 1.05)</v>
      </c>
      <c r="G8" s="65" t="str">
        <f>CONCATENATE(tbl_data_relrt!Q6, CHAR(10), "(",tbl_data_relrt!R6,", ",tbl_data_relrt!S6,")")</f>
        <v>1.00
(0.97, 1.04)</v>
      </c>
      <c r="M8" s="19"/>
    </row>
    <row r="9" spans="1:13" ht="35.1" customHeight="1">
      <c r="A9" s="60" t="s">
        <v>7</v>
      </c>
      <c r="B9" s="61" t="str">
        <f>CONCATENATE(tbl_data_relrt!B7, CHAR(10), "(",tbl_data_relrt!C7,", ",tbl_data_relrt!D7,")")</f>
        <v>1.01
(0.98, 1.05)</v>
      </c>
      <c r="C9" s="61" t="str">
        <f>CONCATENATE(tbl_data_relrt!E7,CHAR(10),  "(",tbl_data_relrt!F7,", ",tbl_data_relrt!G7,")")</f>
        <v>1.05
(1.01, 1.09)</v>
      </c>
      <c r="D9" s="61" t="str">
        <f>CONCATENATE(tbl_data_relrt!H7, CHAR(10), "(",tbl_data_relrt!I7,", ",tbl_data_relrt!J7,")")</f>
        <v>1.00
(0.96, 1.04)</v>
      </c>
      <c r="E9" s="61" t="str">
        <f>CONCATENATE(tbl_data_relrt!K7, CHAR(10), "(",tbl_data_relrt!L7,", ",tbl_data_relrt!M7,")")</f>
        <v>1.02
(0.98, 1.06)</v>
      </c>
      <c r="F9" s="61" t="str">
        <f>CONCATENATE(tbl_data_relrt!N7, CHAR(10), "(",tbl_data_relrt!O7,", ",tbl_data_relrt!P7,")")</f>
        <v>0.98
(0.94, 1.01)</v>
      </c>
      <c r="G9" s="62" t="str">
        <f>CONCATENATE(tbl_data_relrt!Q7, CHAR(10), "(",tbl_data_relrt!R7,", ",tbl_data_relrt!S7,")")</f>
        <v>1.03
(0.99, 1.07)</v>
      </c>
    </row>
    <row r="10" spans="1:13" ht="34.5" customHeight="1">
      <c r="A10" s="63" t="s">
        <v>8</v>
      </c>
      <c r="B10" s="64" t="str">
        <f>CONCATENATE(tbl_data_relrt!B8, CHAR(10), "(",tbl_data_relrt!C8,", ",tbl_data_relrt!D8,")")</f>
        <v>0.98
(0.94, 1.02)</v>
      </c>
      <c r="C10" s="64" t="str">
        <f>CONCATENATE(tbl_data_relrt!E8, CHAR(10), "(",tbl_data_relrt!F8,", ",tbl_data_relrt!G8,")")</f>
        <v>0.87
(0.84, 0.90)</v>
      </c>
      <c r="D10" s="64" t="str">
        <f>CONCATENATE(tbl_data_relrt!H8,CHAR(10),  "(",tbl_data_relrt!I8,", ",tbl_data_relrt!J8,")")</f>
        <v>0.92
(0.89, 0.96)</v>
      </c>
      <c r="E10" s="64" t="str">
        <f>CONCATENATE(tbl_data_relrt!K8, CHAR(10), "(",tbl_data_relrt!L8,", ",tbl_data_relrt!M8,")")</f>
        <v>0.98
(0.94, 1.01)</v>
      </c>
      <c r="F10" s="64" t="str">
        <f>CONCATENATE(tbl_data_relrt!N8, CHAR(10), "(",tbl_data_relrt!O8,", ",tbl_data_relrt!P8,")")</f>
        <v>1.00
(0.97, 1.04)</v>
      </c>
      <c r="G10" s="65" t="str">
        <f>CONCATENATE(tbl_data_relrt!Q8, CHAR(10), "(",tbl_data_relrt!R8,", ",tbl_data_relrt!S8,")")</f>
        <v>0.98
(0.94, 1.01)</v>
      </c>
    </row>
    <row r="11" spans="1:13">
      <c r="A11" s="82" t="s">
        <v>10</v>
      </c>
      <c r="B11" s="82"/>
      <c r="C11" s="82"/>
      <c r="D11" s="82"/>
      <c r="E11" s="82"/>
      <c r="F11" s="82"/>
      <c r="G11" s="82"/>
    </row>
    <row r="17" spans="13:13">
      <c r="M17" s="20"/>
    </row>
  </sheetData>
  <mergeCells count="4">
    <mergeCell ref="B4:G4"/>
    <mergeCell ref="A4:A5"/>
    <mergeCell ref="A1:G1"/>
    <mergeCell ref="A11:G1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12"/>
  <sheetViews>
    <sheetView topLeftCell="C1" workbookViewId="0">
      <selection activeCell="N3" sqref="N3"/>
    </sheetView>
  </sheetViews>
  <sheetFormatPr defaultColWidth="9.140625" defaultRowHeight="15"/>
  <cols>
    <col min="1" max="1" width="11.7109375" style="2" bestFit="1" customWidth="1"/>
    <col min="2" max="2" width="9.140625" style="2"/>
    <col min="3" max="3" width="9.140625" style="43"/>
    <col min="4" max="4" width="9.140625" style="2"/>
    <col min="5" max="5" width="9.140625" style="43"/>
    <col min="6" max="6" width="9.140625" style="2"/>
    <col min="7" max="7" width="9.140625" style="43"/>
    <col min="8" max="8" width="9.140625" style="2"/>
    <col min="9" max="9" width="9.140625" style="43"/>
    <col min="10" max="10" width="9.140625" style="2"/>
    <col min="11" max="11" width="9.140625" style="43"/>
    <col min="12" max="12" width="9.140625" style="2"/>
    <col min="13" max="13" width="9.140625" style="43"/>
    <col min="14" max="16384" width="9.140625" style="2"/>
  </cols>
  <sheetData>
    <row r="2" spans="1:14" s="39" customFormat="1" ht="60">
      <c r="B2" s="39" t="s">
        <v>15</v>
      </c>
      <c r="C2" s="40"/>
      <c r="D2" s="39" t="s">
        <v>5</v>
      </c>
      <c r="E2" s="40"/>
      <c r="F2" s="39" t="s">
        <v>6</v>
      </c>
      <c r="G2" s="40"/>
      <c r="H2" s="39" t="s">
        <v>7</v>
      </c>
      <c r="I2" s="40"/>
      <c r="J2" s="39" t="s">
        <v>8</v>
      </c>
      <c r="K2" s="40"/>
      <c r="L2" s="39" t="s">
        <v>9</v>
      </c>
      <c r="M2" s="40"/>
      <c r="N2" s="39" t="s">
        <v>16</v>
      </c>
    </row>
    <row r="3" spans="1:14" s="10" customFormat="1">
      <c r="C3" s="41" t="s">
        <v>17</v>
      </c>
      <c r="E3" s="41" t="s">
        <v>17</v>
      </c>
      <c r="G3" s="41" t="s">
        <v>17</v>
      </c>
      <c r="I3" s="41" t="s">
        <v>17</v>
      </c>
      <c r="K3" s="41" t="s">
        <v>17</v>
      </c>
      <c r="M3" s="41" t="s">
        <v>17</v>
      </c>
    </row>
    <row r="4" spans="1:14">
      <c r="A4" s="10">
        <v>2011</v>
      </c>
      <c r="B4" s="42"/>
      <c r="C4" s="43">
        <f>orig_data!M7</f>
        <v>18.727399999999999</v>
      </c>
      <c r="D4" s="42"/>
      <c r="E4" s="43">
        <f>orig_data!M13</f>
        <v>17.104800000000001</v>
      </c>
      <c r="F4" s="42"/>
      <c r="G4" s="43">
        <f>orig_data!M19</f>
        <v>17.508199999999999</v>
      </c>
      <c r="H4" s="42"/>
      <c r="I4" s="43">
        <f>orig_data!M25</f>
        <v>17.642800000000001</v>
      </c>
      <c r="J4" s="42"/>
      <c r="K4" s="43">
        <f>orig_data!M31</f>
        <v>13.9152</v>
      </c>
      <c r="L4" s="42"/>
      <c r="M4" s="43">
        <f>orig_data!M37</f>
        <v>16.224900000000002</v>
      </c>
      <c r="N4" s="2">
        <v>0</v>
      </c>
    </row>
    <row r="5" spans="1:14">
      <c r="A5" s="10">
        <v>2012</v>
      </c>
      <c r="B5" s="42"/>
      <c r="C5" s="43">
        <f>orig_data!M8</f>
        <v>8.1571999999999996</v>
      </c>
      <c r="D5" s="42"/>
      <c r="E5" s="43">
        <f>orig_data!M14</f>
        <v>9.9077999999999999</v>
      </c>
      <c r="F5" s="42"/>
      <c r="G5" s="43">
        <f>orig_data!M20</f>
        <v>11.2216</v>
      </c>
      <c r="H5" s="42"/>
      <c r="I5" s="43">
        <f>orig_data!M26</f>
        <v>13.345599999999999</v>
      </c>
      <c r="J5" s="42"/>
      <c r="K5" s="43">
        <f>orig_data!M32</f>
        <v>-5.9497</v>
      </c>
      <c r="L5" s="42"/>
      <c r="M5" s="43">
        <f>orig_data!M38</f>
        <v>8.1143000000000001</v>
      </c>
      <c r="N5" s="2">
        <v>0</v>
      </c>
    </row>
    <row r="6" spans="1:14">
      <c r="A6" s="10">
        <v>2013</v>
      </c>
      <c r="B6" s="42"/>
      <c r="C6" s="43">
        <f>orig_data!M9</f>
        <v>13.0665</v>
      </c>
      <c r="D6" s="42"/>
      <c r="E6" s="43">
        <f>orig_data!M15</f>
        <v>12.766400000000001</v>
      </c>
      <c r="F6" s="42"/>
      <c r="G6" s="43">
        <f>orig_data!M21</f>
        <v>12.526400000000001</v>
      </c>
      <c r="H6" s="42"/>
      <c r="I6" s="43">
        <f>orig_data!M27</f>
        <v>10.648199999999999</v>
      </c>
      <c r="J6" s="42"/>
      <c r="K6" s="43">
        <f>orig_data!M33</f>
        <v>2.2584</v>
      </c>
      <c r="L6" s="42"/>
      <c r="M6" s="43">
        <f>orig_data!M39</f>
        <v>10.9337</v>
      </c>
      <c r="N6" s="2">
        <v>0</v>
      </c>
    </row>
    <row r="7" spans="1:14">
      <c r="A7" s="10">
        <v>2014</v>
      </c>
      <c r="B7" s="42"/>
      <c r="C7" s="43">
        <f>orig_data!M10</f>
        <v>14.717000000000001</v>
      </c>
      <c r="D7" s="42"/>
      <c r="E7" s="43">
        <f>orig_data!M16</f>
        <v>9.3314000000000004</v>
      </c>
      <c r="F7" s="42"/>
      <c r="G7" s="43">
        <f>orig_data!M22</f>
        <v>12.4247</v>
      </c>
      <c r="H7" s="42"/>
      <c r="I7" s="43">
        <f>orig_data!M28</f>
        <v>11.598000000000001</v>
      </c>
      <c r="J7" s="42"/>
      <c r="K7" s="43">
        <f>orig_data!M34</f>
        <v>7.0103999999999997</v>
      </c>
      <c r="L7" s="42"/>
      <c r="M7" s="43">
        <f>orig_data!M40</f>
        <v>9.7019000000000002</v>
      </c>
      <c r="N7" s="2">
        <v>0</v>
      </c>
    </row>
    <row r="8" spans="1:14">
      <c r="A8" s="10">
        <v>2015</v>
      </c>
      <c r="B8" s="42"/>
      <c r="C8" s="43">
        <f>orig_data!M11</f>
        <v>15.040699999999999</v>
      </c>
      <c r="D8" s="42"/>
      <c r="E8" s="43">
        <f>orig_data!M17</f>
        <v>15.9282</v>
      </c>
      <c r="F8" s="42"/>
      <c r="G8" s="43">
        <f>orig_data!M23</f>
        <v>16.419599999999999</v>
      </c>
      <c r="H8" s="42"/>
      <c r="I8" s="43">
        <f>orig_data!M29</f>
        <v>12.276300000000001</v>
      </c>
      <c r="J8" s="42"/>
      <c r="K8" s="43">
        <f>orig_data!M35</f>
        <v>15.4039</v>
      </c>
      <c r="L8" s="42"/>
      <c r="M8" s="43">
        <f>orig_data!M41</f>
        <v>15.003299999999999</v>
      </c>
      <c r="N8" s="2">
        <v>0</v>
      </c>
    </row>
    <row r="9" spans="1:14">
      <c r="A9" s="10">
        <v>2016</v>
      </c>
      <c r="B9" s="42"/>
      <c r="C9" s="43">
        <f>orig_data!M12</f>
        <v>9.7171000000000003</v>
      </c>
      <c r="D9" s="42"/>
      <c r="E9" s="43">
        <f>orig_data!M18</f>
        <v>11.635199999999999</v>
      </c>
      <c r="F9" s="42"/>
      <c r="G9" s="43">
        <f>orig_data!M24</f>
        <v>10.581799999999999</v>
      </c>
      <c r="H9" s="42"/>
      <c r="I9" s="43">
        <f>orig_data!M30</f>
        <v>13.4542</v>
      </c>
      <c r="J9" s="42"/>
      <c r="K9" s="43">
        <f>orig_data!M36</f>
        <v>7.8076999999999996</v>
      </c>
      <c r="L9" s="42"/>
      <c r="M9" s="43">
        <f>orig_data!M42</f>
        <v>10.2827</v>
      </c>
      <c r="N9" s="2">
        <v>0</v>
      </c>
    </row>
    <row r="10" spans="1:14">
      <c r="A10" s="10" t="s">
        <v>18</v>
      </c>
      <c r="B10" s="2" t="str">
        <f>orig_data!$H$68</f>
        <v>&lt;.0001</v>
      </c>
      <c r="D10" s="2">
        <f>orig_data!$H$69</f>
        <v>1.09E-2</v>
      </c>
      <c r="F10" s="2">
        <f>orig_data!$H$70</f>
        <v>1.2999999999999999E-3</v>
      </c>
      <c r="H10" s="2">
        <f>orig_data!$H$71</f>
        <v>5.5100000000000003E-2</v>
      </c>
      <c r="J10" s="2">
        <f>orig_data!$H$72</f>
        <v>3.8E-3</v>
      </c>
      <c r="L10" s="2">
        <f>orig_data!$H$73</f>
        <v>5.1999999999999998E-3</v>
      </c>
    </row>
    <row r="11" spans="1:14">
      <c r="A11" s="10" t="s">
        <v>19</v>
      </c>
      <c r="B11" s="2" t="str">
        <f>IF(OR(B10="&lt;.0001",B10&lt;0.05),"*","")</f>
        <v>*</v>
      </c>
      <c r="D11" s="2" t="str">
        <f>IF(OR(D10="&lt;.0001",D10&lt;0.05),"*","")</f>
        <v>*</v>
      </c>
      <c r="F11" s="2" t="str">
        <f>IF(OR(F10="&lt;.0001",F10&lt;0.05),"*","")</f>
        <v>*</v>
      </c>
      <c r="H11" s="2" t="str">
        <f>IF(OR(H10="&lt;.0001",H10&lt;0.05),"*","")</f>
        <v/>
      </c>
      <c r="J11" s="2" t="str">
        <f>IF(OR(J10="&lt;.0001",J10&lt;0.05),"*","")</f>
        <v>*</v>
      </c>
      <c r="L11" s="2" t="str">
        <f>IF(OR(L10="&lt;.0001",L10&lt;0.05),"*","")</f>
        <v>*</v>
      </c>
    </row>
    <row r="12" spans="1:14" s="19" customFormat="1" ht="60">
      <c r="A12" s="39" t="s">
        <v>20</v>
      </c>
      <c r="B12" s="19" t="str">
        <f>IF(B11="*",CONCATENATE(B2,B11),B2)</f>
        <v>Southern Health-Santé Sud*</v>
      </c>
      <c r="C12" s="44"/>
      <c r="D12" s="19" t="str">
        <f>IF(D11="*",CONCATENATE(D2,D11),D2)</f>
        <v>Winnipeg RHA*</v>
      </c>
      <c r="E12" s="44"/>
      <c r="F12" s="19" t="str">
        <f>IF(F11="*",CONCATENATE(F2,F11),F2)</f>
        <v>Prairie Mountain Health*</v>
      </c>
      <c r="G12" s="44"/>
      <c r="H12" s="19" t="str">
        <f>IF(H11="*",CONCATENATE(H2,H11),H2)</f>
        <v>Interlake-Eastern RHA</v>
      </c>
      <c r="I12" s="44"/>
      <c r="J12" s="19" t="str">
        <f>IF(J11="*",CONCATENATE(J2,J11),J2)</f>
        <v>Northern Health Region*</v>
      </c>
      <c r="K12" s="44"/>
      <c r="L12" s="19" t="str">
        <f>IF(L11="*",CONCATENATE(L2,L11),L2)</f>
        <v>Manitoba*</v>
      </c>
      <c r="M12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>
      <selection activeCell="D21" sqref="D21"/>
    </sheetView>
  </sheetViews>
  <sheetFormatPr defaultColWidth="9.140625" defaultRowHeight="15"/>
  <cols>
    <col min="1" max="16384" width="9.140625" style="2"/>
  </cols>
  <sheetData>
    <row r="2" spans="1:7" s="19" customFormat="1" ht="60">
      <c r="A2" s="46"/>
      <c r="B2" s="46" t="s">
        <v>15</v>
      </c>
      <c r="C2" s="46" t="s">
        <v>5</v>
      </c>
      <c r="D2" s="46" t="s">
        <v>6</v>
      </c>
      <c r="E2" s="46" t="s">
        <v>7</v>
      </c>
      <c r="F2" s="46" t="s">
        <v>8</v>
      </c>
      <c r="G2" s="46" t="s">
        <v>9</v>
      </c>
    </row>
    <row r="3" spans="1:7">
      <c r="A3" s="45">
        <v>2011</v>
      </c>
      <c r="B3" s="45">
        <f>orig_data!L7</f>
        <v>0</v>
      </c>
      <c r="C3" s="45">
        <f>orig_data!L13</f>
        <v>0</v>
      </c>
      <c r="D3" s="45">
        <f>orig_data!L19</f>
        <v>0</v>
      </c>
      <c r="E3" s="45">
        <f>orig_data!L25</f>
        <v>0</v>
      </c>
      <c r="F3" s="45">
        <f>orig_data!L31</f>
        <v>0</v>
      </c>
      <c r="G3" s="45">
        <f>orig_data!L37</f>
        <v>0</v>
      </c>
    </row>
    <row r="4" spans="1:7">
      <c r="A4" s="45">
        <v>2012</v>
      </c>
      <c r="B4" s="45">
        <f>orig_data!L8</f>
        <v>0</v>
      </c>
      <c r="C4" s="45">
        <f>orig_data!L14</f>
        <v>0</v>
      </c>
      <c r="D4" s="45">
        <f>orig_data!L20</f>
        <v>0</v>
      </c>
      <c r="E4" s="45">
        <f>orig_data!L26</f>
        <v>0</v>
      </c>
      <c r="F4" s="45">
        <f>orig_data!L32</f>
        <v>1</v>
      </c>
      <c r="G4" s="45">
        <f>orig_data!L38</f>
        <v>0</v>
      </c>
    </row>
    <row r="5" spans="1:7">
      <c r="A5" s="45">
        <v>2013</v>
      </c>
      <c r="B5" s="45">
        <f>orig_data!L9</f>
        <v>0</v>
      </c>
      <c r="C5" s="45">
        <f>orig_data!L15</f>
        <v>0</v>
      </c>
      <c r="D5" s="45">
        <f>orig_data!L21</f>
        <v>0</v>
      </c>
      <c r="E5" s="45">
        <f>orig_data!L27</f>
        <v>0</v>
      </c>
      <c r="F5" s="45">
        <f>orig_data!L33</f>
        <v>1</v>
      </c>
      <c r="G5" s="45">
        <f>orig_data!L39</f>
        <v>0</v>
      </c>
    </row>
    <row r="6" spans="1:7">
      <c r="A6" s="45">
        <v>2014</v>
      </c>
      <c r="B6" s="45">
        <f>orig_data!L10</f>
        <v>0</v>
      </c>
      <c r="C6" s="45">
        <f>orig_data!L16</f>
        <v>0</v>
      </c>
      <c r="D6" s="45">
        <f>orig_data!L22</f>
        <v>0</v>
      </c>
      <c r="E6" s="45">
        <f>orig_data!L28</f>
        <v>0</v>
      </c>
      <c r="F6" s="45">
        <f>orig_data!L34</f>
        <v>0</v>
      </c>
      <c r="G6" s="45">
        <f>orig_data!L40</f>
        <v>0</v>
      </c>
    </row>
    <row r="7" spans="1:7">
      <c r="A7" s="45">
        <v>2015</v>
      </c>
      <c r="B7" s="45">
        <f>orig_data!L11</f>
        <v>0</v>
      </c>
      <c r="C7" s="45">
        <f>orig_data!L17</f>
        <v>0</v>
      </c>
      <c r="D7" s="45">
        <f>orig_data!L23</f>
        <v>0</v>
      </c>
      <c r="E7" s="45">
        <f>orig_data!L29</f>
        <v>0</v>
      </c>
      <c r="F7" s="45">
        <f>orig_data!L35</f>
        <v>0</v>
      </c>
      <c r="G7" s="45">
        <f>orig_data!L41</f>
        <v>0</v>
      </c>
    </row>
    <row r="8" spans="1:7">
      <c r="A8" s="45">
        <v>2016</v>
      </c>
      <c r="B8" s="45">
        <f>orig_data!L12</f>
        <v>0</v>
      </c>
      <c r="C8" s="45">
        <f>orig_data!L18</f>
        <v>0</v>
      </c>
      <c r="D8" s="45">
        <f>orig_data!L24</f>
        <v>0</v>
      </c>
      <c r="E8" s="45">
        <f>orig_data!L30</f>
        <v>0</v>
      </c>
      <c r="F8" s="45">
        <f>orig_data!L36</f>
        <v>0</v>
      </c>
      <c r="G8" s="45">
        <f>orig_data!L42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topLeftCell="B7" workbookViewId="0">
      <selection activeCell="M32" sqref="M32"/>
    </sheetView>
  </sheetViews>
  <sheetFormatPr defaultColWidth="9.140625" defaultRowHeight="15"/>
  <cols>
    <col min="1" max="1" width="23.7109375" style="1" customWidth="1"/>
    <col min="2" max="2" width="14.42578125" style="1" customWidth="1"/>
    <col min="3" max="4" width="9.140625" style="1"/>
    <col min="5" max="5" width="9.140625" style="16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6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2" customFormat="1">
      <c r="A1" s="2" t="s">
        <v>21</v>
      </c>
      <c r="B1" s="13" t="s">
        <v>22</v>
      </c>
    </row>
    <row r="2" spans="1:16" s="2" customFormat="1">
      <c r="A2" s="2" t="s">
        <v>23</v>
      </c>
      <c r="B2" s="12">
        <v>43532</v>
      </c>
    </row>
    <row r="3" spans="1:16" s="2" customFormat="1"/>
    <row r="4" spans="1:16">
      <c r="A4" s="10" t="s">
        <v>24</v>
      </c>
      <c r="B4" s="2"/>
      <c r="C4" s="2"/>
      <c r="D4" s="2"/>
      <c r="F4" s="2"/>
      <c r="G4" s="2"/>
      <c r="H4" s="2"/>
      <c r="I4" s="2"/>
      <c r="J4" s="2"/>
      <c r="K4" s="2"/>
      <c r="L4" s="17"/>
      <c r="M4" s="2"/>
      <c r="N4" s="2"/>
      <c r="O4" s="2"/>
      <c r="P4" s="11"/>
    </row>
    <row r="5" spans="1:16">
      <c r="A5" s="2"/>
      <c r="B5" s="2"/>
      <c r="C5" s="2"/>
      <c r="D5" s="2"/>
      <c r="F5" s="2"/>
      <c r="G5" s="2"/>
      <c r="H5" s="2"/>
      <c r="I5" s="2"/>
      <c r="J5" s="2"/>
      <c r="K5" s="2"/>
      <c r="M5" s="2"/>
      <c r="N5" s="2"/>
      <c r="O5" s="2"/>
      <c r="P5" s="2"/>
    </row>
    <row r="6" spans="1:16">
      <c r="A6" s="2" t="s">
        <v>25</v>
      </c>
      <c r="B6" s="2" t="s">
        <v>26</v>
      </c>
      <c r="C6" s="2" t="s">
        <v>27</v>
      </c>
      <c r="D6" s="2" t="s">
        <v>28</v>
      </c>
      <c r="E6" s="14" t="s">
        <v>29</v>
      </c>
      <c r="F6" s="2" t="s">
        <v>30</v>
      </c>
      <c r="G6" s="2" t="s">
        <v>31</v>
      </c>
      <c r="H6" s="14" t="s">
        <v>32</v>
      </c>
      <c r="I6" s="14" t="s">
        <v>33</v>
      </c>
      <c r="J6" s="14" t="s">
        <v>34</v>
      </c>
      <c r="K6" s="2" t="s">
        <v>35</v>
      </c>
      <c r="L6" s="14" t="s">
        <v>36</v>
      </c>
      <c r="M6" s="2" t="s">
        <v>37</v>
      </c>
      <c r="N6" s="2"/>
      <c r="O6" s="2"/>
      <c r="P6" s="2"/>
    </row>
    <row r="7" spans="1:16">
      <c r="A7" s="2" t="s">
        <v>38</v>
      </c>
      <c r="B7" s="2">
        <v>2011</v>
      </c>
      <c r="C7" s="2">
        <v>604328.17000000004</v>
      </c>
      <c r="D7" s="2">
        <v>513074.05</v>
      </c>
      <c r="E7" s="14">
        <v>118.727</v>
      </c>
      <c r="F7" s="2">
        <v>114.425</v>
      </c>
      <c r="G7" s="2">
        <v>123.19199999999999</v>
      </c>
      <c r="H7" s="2">
        <v>1.0215000000000001</v>
      </c>
      <c r="I7" s="2">
        <v>0.98450000000000004</v>
      </c>
      <c r="J7" s="2">
        <v>1.0599000000000001</v>
      </c>
      <c r="K7" s="2">
        <v>0.25800000000000001</v>
      </c>
      <c r="L7" s="14"/>
      <c r="M7" s="2">
        <v>18.727399999999999</v>
      </c>
      <c r="N7" s="2">
        <f>(C7/D7)-1</f>
        <v>0.1778576016463902</v>
      </c>
      <c r="O7" s="2"/>
      <c r="P7" s="2"/>
    </row>
    <row r="8" spans="1:16">
      <c r="A8" s="2" t="s">
        <v>38</v>
      </c>
      <c r="B8" s="2">
        <v>2012</v>
      </c>
      <c r="C8" s="2">
        <v>516184.68</v>
      </c>
      <c r="D8" s="2">
        <v>487551.15</v>
      </c>
      <c r="E8" s="14">
        <v>108.157</v>
      </c>
      <c r="F8" s="2">
        <v>104.236</v>
      </c>
      <c r="G8" s="2">
        <v>112.226</v>
      </c>
      <c r="H8" s="2">
        <v>1.0004</v>
      </c>
      <c r="I8" s="2">
        <v>0.96409999999999996</v>
      </c>
      <c r="J8" s="2">
        <v>1.038</v>
      </c>
      <c r="K8" s="2">
        <v>0.98319999999999996</v>
      </c>
      <c r="L8" s="14"/>
      <c r="M8" s="2">
        <v>8.1571999999999996</v>
      </c>
      <c r="N8" s="2">
        <f t="shared" ref="N8:N42" si="0">(C8/D8)-1</f>
        <v>5.8729284096653123E-2</v>
      </c>
      <c r="O8" s="2"/>
      <c r="P8" s="2"/>
    </row>
    <row r="9" spans="1:16">
      <c r="A9" s="2" t="s">
        <v>38</v>
      </c>
      <c r="B9" s="2">
        <v>2013</v>
      </c>
      <c r="C9" s="2">
        <v>580566.97</v>
      </c>
      <c r="D9" s="2">
        <v>515351.1</v>
      </c>
      <c r="E9" s="14">
        <v>113.06699999999999</v>
      </c>
      <c r="F9" s="2">
        <v>108.96899999999999</v>
      </c>
      <c r="G9" s="2">
        <v>117.318</v>
      </c>
      <c r="H9" s="2">
        <v>1.0192000000000001</v>
      </c>
      <c r="I9" s="2">
        <v>0.98229999999999995</v>
      </c>
      <c r="J9" s="2">
        <v>1.0576000000000001</v>
      </c>
      <c r="K9" s="2">
        <v>0.312</v>
      </c>
      <c r="L9" s="14"/>
      <c r="M9" s="2">
        <v>13.0665</v>
      </c>
      <c r="N9" s="2">
        <f t="shared" si="0"/>
        <v>0.12654648452288164</v>
      </c>
      <c r="O9" s="2"/>
      <c r="P9" s="2"/>
    </row>
    <row r="10" spans="1:16">
      <c r="A10" s="2" t="s">
        <v>38</v>
      </c>
      <c r="B10" s="2">
        <v>2014</v>
      </c>
      <c r="C10" s="2">
        <v>572595.04</v>
      </c>
      <c r="D10" s="2">
        <v>500930.71</v>
      </c>
      <c r="E10" s="14">
        <v>114.717</v>
      </c>
      <c r="F10" s="2">
        <v>110.56</v>
      </c>
      <c r="G10" s="2">
        <v>119.03100000000001</v>
      </c>
      <c r="H10" s="2">
        <v>1.0457000000000001</v>
      </c>
      <c r="I10" s="2">
        <v>1.0078</v>
      </c>
      <c r="J10" s="2">
        <v>1.085</v>
      </c>
      <c r="K10" s="2">
        <v>1.7600000000000001E-2</v>
      </c>
      <c r="L10" s="14"/>
      <c r="M10" s="2">
        <v>14.717000000000001</v>
      </c>
      <c r="N10" s="2">
        <f t="shared" si="0"/>
        <v>0.14306236086024748</v>
      </c>
      <c r="O10" s="2"/>
      <c r="P10" s="2"/>
    </row>
    <row r="11" spans="1:16">
      <c r="A11" s="2" t="s">
        <v>38</v>
      </c>
      <c r="B11" s="2">
        <v>2015</v>
      </c>
      <c r="C11" s="2">
        <v>614635.84</v>
      </c>
      <c r="D11" s="2">
        <v>532647.86</v>
      </c>
      <c r="E11" s="14">
        <v>115.041</v>
      </c>
      <c r="F11" s="2">
        <v>110.873</v>
      </c>
      <c r="G11" s="2">
        <v>119.36499999999999</v>
      </c>
      <c r="H11" s="2">
        <v>1.0003</v>
      </c>
      <c r="I11" s="2">
        <v>0.96409999999999996</v>
      </c>
      <c r="J11" s="2">
        <v>1.0379</v>
      </c>
      <c r="K11" s="2">
        <v>0.98619999999999997</v>
      </c>
      <c r="L11" s="14"/>
      <c r="M11" s="2">
        <v>15.040699999999999</v>
      </c>
      <c r="N11" s="2">
        <f t="shared" si="0"/>
        <v>0.15392529691192225</v>
      </c>
      <c r="O11" s="2"/>
      <c r="P11" s="2"/>
    </row>
    <row r="12" spans="1:16">
      <c r="A12" s="2" t="s">
        <v>38</v>
      </c>
      <c r="B12" s="2">
        <v>2016</v>
      </c>
      <c r="C12" s="2">
        <v>608082.30000000005</v>
      </c>
      <c r="D12" s="2">
        <v>551008.12</v>
      </c>
      <c r="E12" s="14">
        <v>109.717</v>
      </c>
      <c r="F12" s="2">
        <v>105.741</v>
      </c>
      <c r="G12" s="2">
        <v>113.842</v>
      </c>
      <c r="H12" s="2">
        <v>0.99490000000000001</v>
      </c>
      <c r="I12" s="2">
        <v>0.95879999999999999</v>
      </c>
      <c r="J12" s="2">
        <v>1.0323</v>
      </c>
      <c r="K12" s="2">
        <v>0.78480000000000005</v>
      </c>
      <c r="L12" s="14"/>
      <c r="M12" s="2">
        <v>9.7171000000000003</v>
      </c>
      <c r="N12" s="2">
        <f t="shared" si="0"/>
        <v>0.10358137734884942</v>
      </c>
      <c r="O12" s="2"/>
      <c r="P12" s="2"/>
    </row>
    <row r="13" spans="1:16">
      <c r="A13" s="2" t="s">
        <v>39</v>
      </c>
      <c r="B13" s="2">
        <v>2011</v>
      </c>
      <c r="C13" s="2">
        <v>2685427.32</v>
      </c>
      <c r="D13" s="2">
        <v>2303022.04</v>
      </c>
      <c r="E13" s="14">
        <v>117.105</v>
      </c>
      <c r="F13" s="2">
        <v>112.87</v>
      </c>
      <c r="G13" s="2">
        <v>121.498</v>
      </c>
      <c r="H13" s="2">
        <v>1.0076000000000001</v>
      </c>
      <c r="I13" s="2">
        <v>0.97109999999999996</v>
      </c>
      <c r="J13" s="2">
        <v>1.0454000000000001</v>
      </c>
      <c r="K13" s="2">
        <v>0.68820000000000003</v>
      </c>
      <c r="L13" s="14"/>
      <c r="M13" s="2">
        <v>17.104800000000001</v>
      </c>
      <c r="N13" s="2">
        <f t="shared" si="0"/>
        <v>0.16604499364669545</v>
      </c>
      <c r="O13" s="2"/>
      <c r="P13" s="2"/>
    </row>
    <row r="14" spans="1:16">
      <c r="A14" s="2" t="s">
        <v>39</v>
      </c>
      <c r="B14" s="2">
        <v>2012</v>
      </c>
      <c r="C14" s="2">
        <v>2429951.91</v>
      </c>
      <c r="D14" s="2">
        <v>2230926.1</v>
      </c>
      <c r="E14" s="14">
        <v>109.908</v>
      </c>
      <c r="F14" s="2">
        <v>105.93300000000001</v>
      </c>
      <c r="G14" s="2">
        <v>114.032</v>
      </c>
      <c r="H14" s="2">
        <v>1.0165999999999999</v>
      </c>
      <c r="I14" s="2">
        <v>0.9798</v>
      </c>
      <c r="J14" s="2">
        <v>1.0547</v>
      </c>
      <c r="K14" s="2">
        <v>0.38129999999999997</v>
      </c>
      <c r="L14" s="14"/>
      <c r="M14" s="2">
        <v>9.9077999999999999</v>
      </c>
      <c r="N14" s="2">
        <f t="shared" si="0"/>
        <v>8.9212193088780589E-2</v>
      </c>
      <c r="O14" s="2"/>
      <c r="P14" s="2"/>
    </row>
    <row r="15" spans="1:16">
      <c r="A15" s="2" t="s">
        <v>39</v>
      </c>
      <c r="B15" s="2">
        <v>2013</v>
      </c>
      <c r="C15" s="2">
        <v>2613814.87</v>
      </c>
      <c r="D15" s="2">
        <v>2318913.62</v>
      </c>
      <c r="E15" s="14">
        <v>112.76600000000001</v>
      </c>
      <c r="F15" s="2">
        <v>108.68899999999999</v>
      </c>
      <c r="G15" s="2">
        <v>116.997</v>
      </c>
      <c r="H15" s="2">
        <v>1.0165</v>
      </c>
      <c r="I15" s="2">
        <v>0.9798</v>
      </c>
      <c r="J15" s="2">
        <v>1.0547</v>
      </c>
      <c r="K15" s="2">
        <v>0.38319999999999999</v>
      </c>
      <c r="L15" s="14"/>
      <c r="M15" s="2">
        <v>12.766400000000001</v>
      </c>
      <c r="N15" s="2">
        <f t="shared" si="0"/>
        <v>0.12717215831437478</v>
      </c>
      <c r="O15" s="2"/>
      <c r="P15" s="2"/>
    </row>
    <row r="16" spans="1:16">
      <c r="A16" s="2" t="s">
        <v>39</v>
      </c>
      <c r="B16" s="2">
        <v>2014</v>
      </c>
      <c r="C16" s="2">
        <v>2462809.2400000002</v>
      </c>
      <c r="D16" s="2">
        <v>2254295.08</v>
      </c>
      <c r="E16" s="14">
        <v>109.331</v>
      </c>
      <c r="F16" s="2">
        <v>105.378</v>
      </c>
      <c r="G16" s="2">
        <v>113.43300000000001</v>
      </c>
      <c r="H16" s="2">
        <v>0.99660000000000004</v>
      </c>
      <c r="I16" s="2">
        <v>0.96060000000000001</v>
      </c>
      <c r="J16" s="2">
        <v>1.034</v>
      </c>
      <c r="K16" s="2">
        <v>0.85709999999999997</v>
      </c>
      <c r="L16" s="14"/>
      <c r="M16" s="2">
        <v>9.3314000000000004</v>
      </c>
      <c r="N16" s="2">
        <f t="shared" si="0"/>
        <v>9.2496391377476783E-2</v>
      </c>
      <c r="O16" s="2"/>
      <c r="P16" s="2"/>
    </row>
    <row r="17" spans="1:15">
      <c r="A17" s="2" t="s">
        <v>39</v>
      </c>
      <c r="B17" s="2">
        <v>2015</v>
      </c>
      <c r="C17" s="2">
        <v>2694751.31</v>
      </c>
      <c r="D17" s="2">
        <v>2345778.7799999998</v>
      </c>
      <c r="E17" s="14">
        <v>115.928</v>
      </c>
      <c r="F17" s="2">
        <v>111.736</v>
      </c>
      <c r="G17" s="2">
        <v>120.277</v>
      </c>
      <c r="H17" s="2">
        <v>1.008</v>
      </c>
      <c r="I17" s="2">
        <v>0.97160000000000002</v>
      </c>
      <c r="J17" s="2">
        <v>1.0459000000000001</v>
      </c>
      <c r="K17" s="2">
        <v>0.66990000000000005</v>
      </c>
      <c r="L17" s="14"/>
      <c r="M17" s="2">
        <v>15.9282</v>
      </c>
      <c r="N17" s="2">
        <f t="shared" si="0"/>
        <v>0.14876617223044386</v>
      </c>
      <c r="O17" s="2"/>
    </row>
    <row r="18" spans="1:15">
      <c r="A18" s="2" t="s">
        <v>39</v>
      </c>
      <c r="B18" s="2">
        <v>2016</v>
      </c>
      <c r="C18" s="2">
        <v>2718959.37</v>
      </c>
      <c r="D18" s="2">
        <v>2441892.4</v>
      </c>
      <c r="E18" s="14">
        <v>111.63500000000001</v>
      </c>
      <c r="F18" s="2">
        <v>107.599</v>
      </c>
      <c r="G18" s="2">
        <v>115.82299999999999</v>
      </c>
      <c r="H18" s="2">
        <v>1.0123</v>
      </c>
      <c r="I18" s="2">
        <v>0.97570000000000001</v>
      </c>
      <c r="J18" s="2">
        <v>1.0502</v>
      </c>
      <c r="K18" s="2">
        <v>0.51649999999999996</v>
      </c>
      <c r="L18" s="14"/>
      <c r="M18" s="2">
        <v>11.635199999999999</v>
      </c>
      <c r="N18" s="2">
        <f t="shared" si="0"/>
        <v>0.11346403715413511</v>
      </c>
      <c r="O18" s="2"/>
    </row>
    <row r="19" spans="1:15">
      <c r="A19" s="2" t="s">
        <v>40</v>
      </c>
      <c r="B19" s="2">
        <v>2011</v>
      </c>
      <c r="C19" s="2">
        <v>811296.97</v>
      </c>
      <c r="D19" s="2">
        <v>696827.16</v>
      </c>
      <c r="E19" s="14">
        <v>117.508</v>
      </c>
      <c r="F19" s="2">
        <v>113.253</v>
      </c>
      <c r="G19" s="2">
        <v>121.923</v>
      </c>
      <c r="H19" s="2">
        <v>1.0109999999999999</v>
      </c>
      <c r="I19" s="2">
        <v>0.97440000000000004</v>
      </c>
      <c r="J19" s="2">
        <v>1.0489999999999999</v>
      </c>
      <c r="K19" s="2">
        <v>0.5595</v>
      </c>
      <c r="L19" s="14"/>
      <c r="M19" s="2">
        <v>17.508199999999999</v>
      </c>
      <c r="N19" s="2">
        <f t="shared" si="0"/>
        <v>0.16427288798559458</v>
      </c>
      <c r="O19" s="2"/>
    </row>
    <row r="20" spans="1:15">
      <c r="A20" s="2" t="s">
        <v>40</v>
      </c>
      <c r="B20" s="2">
        <v>2012</v>
      </c>
      <c r="C20" s="2">
        <v>731408.36</v>
      </c>
      <c r="D20" s="2">
        <v>663347.06000000006</v>
      </c>
      <c r="E20" s="14">
        <v>111.22199999999999</v>
      </c>
      <c r="F20" s="2">
        <v>107.193</v>
      </c>
      <c r="G20" s="2">
        <v>115.401</v>
      </c>
      <c r="H20" s="2">
        <v>1.0286999999999999</v>
      </c>
      <c r="I20" s="2">
        <v>0.99150000000000005</v>
      </c>
      <c r="J20" s="2">
        <v>1.0673999999999999</v>
      </c>
      <c r="K20" s="2">
        <v>0.13220000000000001</v>
      </c>
      <c r="L20" s="14"/>
      <c r="M20" s="2">
        <v>11.2216</v>
      </c>
      <c r="N20" s="2">
        <f t="shared" si="0"/>
        <v>0.10260285166561212</v>
      </c>
      <c r="O20" s="2"/>
    </row>
    <row r="21" spans="1:15">
      <c r="A21" s="2" t="s">
        <v>40</v>
      </c>
      <c r="B21" s="2">
        <v>2013</v>
      </c>
      <c r="C21" s="2">
        <v>798843.95</v>
      </c>
      <c r="D21" s="2">
        <v>718610.77</v>
      </c>
      <c r="E21" s="14">
        <v>112.526</v>
      </c>
      <c r="F21" s="2">
        <v>108.452</v>
      </c>
      <c r="G21" s="2">
        <v>116.754</v>
      </c>
      <c r="H21" s="2">
        <v>1.0144</v>
      </c>
      <c r="I21" s="2">
        <v>0.97760000000000002</v>
      </c>
      <c r="J21" s="2">
        <v>1.0525</v>
      </c>
      <c r="K21" s="2">
        <v>0.44869999999999999</v>
      </c>
      <c r="L21" s="14"/>
      <c r="M21" s="2">
        <v>12.526400000000001</v>
      </c>
      <c r="N21" s="2">
        <f t="shared" si="0"/>
        <v>0.11165040011855076</v>
      </c>
      <c r="O21" s="2"/>
    </row>
    <row r="22" spans="1:15">
      <c r="A22" s="2" t="s">
        <v>40</v>
      </c>
      <c r="B22" s="2">
        <v>2014</v>
      </c>
      <c r="C22" s="2">
        <v>759152.66</v>
      </c>
      <c r="D22" s="2">
        <v>677950.59</v>
      </c>
      <c r="E22" s="14">
        <v>112.425</v>
      </c>
      <c r="F22" s="2">
        <v>108.35299999999999</v>
      </c>
      <c r="G22" s="2">
        <v>116.649</v>
      </c>
      <c r="H22" s="2">
        <v>1.0247999999999999</v>
      </c>
      <c r="I22" s="2">
        <v>0.98770000000000002</v>
      </c>
      <c r="J22" s="2">
        <v>1.0632999999999999</v>
      </c>
      <c r="K22" s="2">
        <v>0.19270000000000001</v>
      </c>
      <c r="L22" s="14"/>
      <c r="M22" s="2">
        <v>12.4247</v>
      </c>
      <c r="N22" s="2">
        <f t="shared" si="0"/>
        <v>0.11977579369021574</v>
      </c>
      <c r="O22" s="2"/>
    </row>
    <row r="23" spans="1:15">
      <c r="A23" s="2" t="s">
        <v>40</v>
      </c>
      <c r="B23" s="2">
        <v>2015</v>
      </c>
      <c r="C23" s="2">
        <v>818365.54</v>
      </c>
      <c r="D23" s="2">
        <v>706264.38</v>
      </c>
      <c r="E23" s="14">
        <v>116.42</v>
      </c>
      <c r="F23" s="2">
        <v>112.20399999999999</v>
      </c>
      <c r="G23" s="2">
        <v>120.79300000000001</v>
      </c>
      <c r="H23" s="2">
        <v>1.0123</v>
      </c>
      <c r="I23" s="2">
        <v>0.97570000000000001</v>
      </c>
      <c r="J23" s="2">
        <v>1.0503</v>
      </c>
      <c r="K23" s="2">
        <v>0.51539999999999997</v>
      </c>
      <c r="L23" s="14"/>
      <c r="M23" s="2">
        <v>16.419599999999999</v>
      </c>
      <c r="N23" s="2">
        <f t="shared" si="0"/>
        <v>0.15872407440397884</v>
      </c>
      <c r="O23" s="2"/>
    </row>
    <row r="24" spans="1:15">
      <c r="A24" s="2" t="s">
        <v>40</v>
      </c>
      <c r="B24" s="2">
        <v>2016</v>
      </c>
      <c r="C24" s="2">
        <v>831972.51</v>
      </c>
      <c r="D24" s="2">
        <v>759135.74</v>
      </c>
      <c r="E24" s="14">
        <v>110.58199999999999</v>
      </c>
      <c r="F24" s="2">
        <v>106.578</v>
      </c>
      <c r="G24" s="2">
        <v>114.736</v>
      </c>
      <c r="H24" s="2">
        <v>1.0026999999999999</v>
      </c>
      <c r="I24" s="2">
        <v>0.96640000000000004</v>
      </c>
      <c r="J24" s="2">
        <v>1.0404</v>
      </c>
      <c r="K24" s="2">
        <v>0.88549999999999995</v>
      </c>
      <c r="L24" s="14"/>
      <c r="M24" s="2">
        <v>10.581799999999999</v>
      </c>
      <c r="N24" s="2">
        <f t="shared" si="0"/>
        <v>9.5946964636390408E-2</v>
      </c>
      <c r="O24" s="2"/>
    </row>
    <row r="25" spans="1:15">
      <c r="A25" s="2" t="s">
        <v>41</v>
      </c>
      <c r="B25" s="2">
        <v>2011</v>
      </c>
      <c r="C25" s="2">
        <v>485797.23</v>
      </c>
      <c r="D25" s="2">
        <v>421998.13</v>
      </c>
      <c r="E25" s="14">
        <v>117.643</v>
      </c>
      <c r="F25" s="2">
        <v>113.377</v>
      </c>
      <c r="G25" s="2">
        <v>122.069</v>
      </c>
      <c r="H25" s="2">
        <v>1.0122</v>
      </c>
      <c r="I25" s="2">
        <v>0.97550000000000003</v>
      </c>
      <c r="J25" s="2">
        <v>1.0503</v>
      </c>
      <c r="K25" s="2">
        <v>0.51990000000000003</v>
      </c>
      <c r="L25" s="14"/>
      <c r="M25" s="2">
        <v>17.642800000000001</v>
      </c>
      <c r="N25" s="2">
        <f t="shared" si="0"/>
        <v>0.15118337135759341</v>
      </c>
      <c r="O25" s="2"/>
    </row>
    <row r="26" spans="1:15">
      <c r="A26" s="2" t="s">
        <v>41</v>
      </c>
      <c r="B26" s="2">
        <v>2012</v>
      </c>
      <c r="C26" s="2">
        <v>438474.14</v>
      </c>
      <c r="D26" s="2">
        <v>393999.33</v>
      </c>
      <c r="E26" s="14">
        <v>113.346</v>
      </c>
      <c r="F26" s="2">
        <v>109.23399999999999</v>
      </c>
      <c r="G26" s="2">
        <v>117.61199999999999</v>
      </c>
      <c r="H26" s="2">
        <v>1.0484</v>
      </c>
      <c r="I26" s="2">
        <v>1.0104</v>
      </c>
      <c r="J26" s="2">
        <v>1.0878000000000001</v>
      </c>
      <c r="K26" s="2">
        <v>1.2200000000000001E-2</v>
      </c>
      <c r="L26" s="14"/>
      <c r="M26" s="2">
        <v>13.345599999999999</v>
      </c>
      <c r="N26" s="2">
        <f t="shared" si="0"/>
        <v>0.11288042038041035</v>
      </c>
      <c r="O26" s="2"/>
    </row>
    <row r="27" spans="1:15">
      <c r="A27" s="2" t="s">
        <v>41</v>
      </c>
      <c r="B27" s="2">
        <v>2013</v>
      </c>
      <c r="C27" s="2">
        <v>475660.5</v>
      </c>
      <c r="D27" s="2">
        <v>436711.33</v>
      </c>
      <c r="E27" s="14">
        <v>110.648</v>
      </c>
      <c r="F27" s="2">
        <v>106.636</v>
      </c>
      <c r="G27" s="2">
        <v>114.812</v>
      </c>
      <c r="H27" s="2">
        <v>0.99739999999999995</v>
      </c>
      <c r="I27" s="2">
        <v>0.96130000000000004</v>
      </c>
      <c r="J27" s="2">
        <v>1.0349999999999999</v>
      </c>
      <c r="K27" s="2">
        <v>0.89119999999999999</v>
      </c>
      <c r="L27" s="14"/>
      <c r="M27" s="2">
        <v>10.648199999999999</v>
      </c>
      <c r="N27" s="2">
        <f t="shared" si="0"/>
        <v>8.9187450208814134E-2</v>
      </c>
      <c r="O27" s="2"/>
    </row>
    <row r="28" spans="1:15">
      <c r="A28" s="2" t="s">
        <v>41</v>
      </c>
      <c r="B28" s="2">
        <v>2014</v>
      </c>
      <c r="C28" s="2">
        <v>456834.59</v>
      </c>
      <c r="D28" s="2">
        <v>415382.19</v>
      </c>
      <c r="E28" s="14">
        <v>111.598</v>
      </c>
      <c r="F28" s="2">
        <v>107.551</v>
      </c>
      <c r="G28" s="2">
        <v>115.798</v>
      </c>
      <c r="H28" s="2">
        <v>1.0173000000000001</v>
      </c>
      <c r="I28" s="2">
        <v>0.98040000000000005</v>
      </c>
      <c r="J28" s="2">
        <v>1.0556000000000001</v>
      </c>
      <c r="K28" s="2">
        <v>0.36320000000000002</v>
      </c>
      <c r="L28" s="14"/>
      <c r="M28" s="2">
        <v>11.598000000000001</v>
      </c>
      <c r="N28" s="2">
        <f t="shared" si="0"/>
        <v>9.9793397497374592E-2</v>
      </c>
      <c r="O28" s="2"/>
    </row>
    <row r="29" spans="1:15">
      <c r="A29" s="2" t="s">
        <v>41</v>
      </c>
      <c r="B29" s="2">
        <v>2015</v>
      </c>
      <c r="C29" s="2">
        <v>485952.32</v>
      </c>
      <c r="D29" s="2">
        <v>436382.17</v>
      </c>
      <c r="E29" s="14">
        <v>112.276</v>
      </c>
      <c r="F29" s="2">
        <v>108.206</v>
      </c>
      <c r="G29" s="2">
        <v>116.5</v>
      </c>
      <c r="H29" s="2">
        <v>0.97629999999999995</v>
      </c>
      <c r="I29" s="2">
        <v>0.94089999999999996</v>
      </c>
      <c r="J29" s="2">
        <v>1.0129999999999999</v>
      </c>
      <c r="K29" s="2">
        <v>0.20280000000000001</v>
      </c>
      <c r="L29" s="14"/>
      <c r="M29" s="2">
        <v>12.276300000000001</v>
      </c>
      <c r="N29" s="2">
        <f t="shared" si="0"/>
        <v>0.11359343577213532</v>
      </c>
      <c r="O29" s="2"/>
    </row>
    <row r="30" spans="1:15">
      <c r="A30" s="2" t="s">
        <v>41</v>
      </c>
      <c r="B30" s="2">
        <v>2016</v>
      </c>
      <c r="C30" s="2">
        <v>517248.9</v>
      </c>
      <c r="D30" s="2">
        <v>461877.3</v>
      </c>
      <c r="E30" s="14">
        <v>113.45399999999999</v>
      </c>
      <c r="F30" s="2">
        <v>109.34099999999999</v>
      </c>
      <c r="G30" s="2">
        <v>117.72199999999999</v>
      </c>
      <c r="H30" s="2">
        <v>1.0287999999999999</v>
      </c>
      <c r="I30" s="2">
        <v>0.99150000000000005</v>
      </c>
      <c r="J30" s="2">
        <v>1.0674999999999999</v>
      </c>
      <c r="K30" s="2">
        <v>0.1323</v>
      </c>
      <c r="L30" s="14"/>
      <c r="M30" s="2">
        <v>13.4542</v>
      </c>
      <c r="N30" s="2">
        <f t="shared" si="0"/>
        <v>0.1198837873175409</v>
      </c>
      <c r="O30" s="2"/>
    </row>
    <row r="31" spans="1:15">
      <c r="A31" s="2" t="s">
        <v>42</v>
      </c>
      <c r="B31" s="2">
        <v>2011</v>
      </c>
      <c r="C31" s="2">
        <v>269942.40000000002</v>
      </c>
      <c r="D31" s="2">
        <v>243865.13</v>
      </c>
      <c r="E31" s="14">
        <v>113.91500000000001</v>
      </c>
      <c r="F31" s="2">
        <v>109.765</v>
      </c>
      <c r="G31" s="2">
        <v>118.22199999999999</v>
      </c>
      <c r="H31" s="2">
        <v>0.98009999999999997</v>
      </c>
      <c r="I31" s="2">
        <v>0.94440000000000002</v>
      </c>
      <c r="J31" s="2">
        <v>1.0172000000000001</v>
      </c>
      <c r="K31" s="2">
        <v>0.28910000000000002</v>
      </c>
      <c r="L31" s="14"/>
      <c r="M31" s="2">
        <v>13.9152</v>
      </c>
      <c r="N31" s="2">
        <f t="shared" si="0"/>
        <v>0.10693316424533528</v>
      </c>
      <c r="O31" s="2"/>
    </row>
    <row r="32" spans="1:15">
      <c r="A32" s="2" t="s">
        <v>42</v>
      </c>
      <c r="B32" s="2">
        <v>2012</v>
      </c>
      <c r="C32" s="2">
        <v>211675.05</v>
      </c>
      <c r="D32" s="2">
        <v>241365.99</v>
      </c>
      <c r="E32" s="14">
        <v>94.05</v>
      </c>
      <c r="F32" s="2">
        <v>90.617999999999995</v>
      </c>
      <c r="G32" s="2">
        <v>97.613</v>
      </c>
      <c r="H32" s="2">
        <v>0.86990000000000001</v>
      </c>
      <c r="I32" s="2">
        <v>0.83819999999999995</v>
      </c>
      <c r="J32" s="2">
        <v>0.90290000000000004</v>
      </c>
      <c r="K32" s="2" t="s">
        <v>43</v>
      </c>
      <c r="L32" s="14">
        <v>1</v>
      </c>
      <c r="M32" s="2">
        <v>-5.9497</v>
      </c>
      <c r="N32" s="2">
        <f t="shared" si="0"/>
        <v>-0.12301211119263322</v>
      </c>
      <c r="O32" s="2"/>
    </row>
    <row r="33" spans="1:15">
      <c r="A33" s="2" t="s">
        <v>42</v>
      </c>
      <c r="B33" s="2">
        <v>2013</v>
      </c>
      <c r="C33" s="2">
        <v>273532.19</v>
      </c>
      <c r="D33" s="2">
        <v>276991.78000000003</v>
      </c>
      <c r="E33" s="14">
        <v>102.258</v>
      </c>
      <c r="F33" s="2">
        <v>98.531999999999996</v>
      </c>
      <c r="G33" s="2">
        <v>106.126</v>
      </c>
      <c r="H33" s="2">
        <v>0.92179999999999995</v>
      </c>
      <c r="I33" s="2">
        <v>0.88819999999999999</v>
      </c>
      <c r="J33" s="2">
        <v>0.95669999999999999</v>
      </c>
      <c r="K33" s="2" t="s">
        <v>43</v>
      </c>
      <c r="L33" s="14">
        <v>1</v>
      </c>
      <c r="M33" s="2">
        <v>2.2584</v>
      </c>
      <c r="N33" s="2">
        <f t="shared" si="0"/>
        <v>-1.2489865222715335E-2</v>
      </c>
      <c r="O33" s="2"/>
    </row>
    <row r="34" spans="1:15">
      <c r="A34" s="2" t="s">
        <v>42</v>
      </c>
      <c r="B34" s="2">
        <v>2014</v>
      </c>
      <c r="C34" s="2">
        <v>253777.84</v>
      </c>
      <c r="D34" s="2">
        <v>243912.12</v>
      </c>
      <c r="E34" s="14">
        <v>107.01</v>
      </c>
      <c r="F34" s="2">
        <v>103.111</v>
      </c>
      <c r="G34" s="2">
        <v>111.057</v>
      </c>
      <c r="H34" s="2">
        <v>0.97550000000000003</v>
      </c>
      <c r="I34" s="2">
        <v>0.93989999999999996</v>
      </c>
      <c r="J34" s="2">
        <v>1.0124</v>
      </c>
      <c r="K34" s="2">
        <v>0.18959999999999999</v>
      </c>
      <c r="L34" s="14"/>
      <c r="M34" s="2">
        <v>7.0103999999999997</v>
      </c>
      <c r="N34" s="2">
        <f t="shared" si="0"/>
        <v>4.0447846544074961E-2</v>
      </c>
      <c r="O34" s="2"/>
    </row>
    <row r="35" spans="1:15">
      <c r="A35" s="2" t="s">
        <v>42</v>
      </c>
      <c r="B35" s="2">
        <v>2015</v>
      </c>
      <c r="C35" s="2">
        <v>264361.92</v>
      </c>
      <c r="D35" s="2">
        <v>231010.89</v>
      </c>
      <c r="E35" s="14">
        <v>115.404</v>
      </c>
      <c r="F35" s="2">
        <v>111.20099999999999</v>
      </c>
      <c r="G35" s="2">
        <v>119.76600000000001</v>
      </c>
      <c r="H35" s="2">
        <v>1.0035000000000001</v>
      </c>
      <c r="I35" s="2">
        <v>0.96689999999999998</v>
      </c>
      <c r="J35" s="2">
        <v>1.0414000000000001</v>
      </c>
      <c r="K35" s="2">
        <v>0.85419999999999996</v>
      </c>
      <c r="L35" s="14"/>
      <c r="M35" s="2">
        <v>15.4039</v>
      </c>
      <c r="N35" s="2">
        <f t="shared" si="0"/>
        <v>0.14436994723495489</v>
      </c>
      <c r="O35" s="2"/>
    </row>
    <row r="36" spans="1:15">
      <c r="A36" s="2" t="s">
        <v>42</v>
      </c>
      <c r="B36" s="2">
        <v>2016</v>
      </c>
      <c r="C36" s="2">
        <v>331766.86</v>
      </c>
      <c r="D36" s="2">
        <v>312179.92</v>
      </c>
      <c r="E36" s="14">
        <v>107.80800000000001</v>
      </c>
      <c r="F36" s="2">
        <v>103.88500000000001</v>
      </c>
      <c r="G36" s="2">
        <v>111.879</v>
      </c>
      <c r="H36" s="2">
        <v>0.97760000000000002</v>
      </c>
      <c r="I36" s="2">
        <v>0.94199999999999995</v>
      </c>
      <c r="J36" s="2">
        <v>1.0145</v>
      </c>
      <c r="K36" s="2">
        <v>0.2301</v>
      </c>
      <c r="L36" s="14"/>
      <c r="M36" s="2">
        <v>7.8076999999999996</v>
      </c>
      <c r="N36" s="2">
        <f t="shared" si="0"/>
        <v>6.274247235376329E-2</v>
      </c>
      <c r="O36" s="2"/>
    </row>
    <row r="37" spans="1:15">
      <c r="A37" s="2" t="s">
        <v>44</v>
      </c>
      <c r="B37" s="2">
        <v>2011</v>
      </c>
      <c r="C37" s="2">
        <v>4856792.08</v>
      </c>
      <c r="D37" s="2">
        <v>4178786.5</v>
      </c>
      <c r="E37" s="14">
        <v>116.22499999999999</v>
      </c>
      <c r="F37" s="2">
        <v>116.122</v>
      </c>
      <c r="G37" s="2">
        <v>116.328</v>
      </c>
      <c r="H37" s="2" t="s">
        <v>45</v>
      </c>
      <c r="I37" s="2" t="s">
        <v>45</v>
      </c>
      <c r="J37" s="2" t="s">
        <v>45</v>
      </c>
      <c r="K37" s="2" t="s">
        <v>45</v>
      </c>
      <c r="L37" s="14"/>
      <c r="M37" s="2">
        <v>16.224900000000002</v>
      </c>
      <c r="N37" s="2">
        <f t="shared" si="0"/>
        <v>0.16224939465081545</v>
      </c>
      <c r="O37" s="2"/>
    </row>
    <row r="38" spans="1:15">
      <c r="A38" s="2" t="s">
        <v>44</v>
      </c>
      <c r="B38" s="2">
        <v>2012</v>
      </c>
      <c r="C38" s="2">
        <v>4327694.1500000004</v>
      </c>
      <c r="D38" s="2">
        <v>4017189.62</v>
      </c>
      <c r="E38" s="14">
        <v>108.114</v>
      </c>
      <c r="F38" s="2">
        <v>104.206</v>
      </c>
      <c r="G38" s="2">
        <v>112.169</v>
      </c>
      <c r="H38" s="2" t="s">
        <v>45</v>
      </c>
      <c r="I38" s="2" t="s">
        <v>45</v>
      </c>
      <c r="J38" s="2" t="s">
        <v>45</v>
      </c>
      <c r="K38" s="2" t="s">
        <v>45</v>
      </c>
      <c r="L38" s="14"/>
      <c r="M38" s="2">
        <v>8.1143000000000001</v>
      </c>
      <c r="N38" s="2">
        <f t="shared" si="0"/>
        <v>7.729396901110186E-2</v>
      </c>
      <c r="O38" s="2"/>
    </row>
    <row r="39" spans="1:15">
      <c r="A39" s="2" t="s">
        <v>44</v>
      </c>
      <c r="B39" s="2">
        <v>2013</v>
      </c>
      <c r="C39" s="2">
        <v>4742418.4800000004</v>
      </c>
      <c r="D39" s="2">
        <v>4266578.5999999996</v>
      </c>
      <c r="E39" s="14">
        <v>110.934</v>
      </c>
      <c r="F39" s="2">
        <v>106.923</v>
      </c>
      <c r="G39" s="2">
        <v>115.09399999999999</v>
      </c>
      <c r="H39" s="2" t="s">
        <v>45</v>
      </c>
      <c r="I39" s="2" t="s">
        <v>45</v>
      </c>
      <c r="J39" s="2" t="s">
        <v>45</v>
      </c>
      <c r="K39" s="2" t="s">
        <v>45</v>
      </c>
      <c r="L39" s="14"/>
      <c r="M39" s="2">
        <v>10.9337</v>
      </c>
      <c r="N39" s="2">
        <f t="shared" si="0"/>
        <v>0.11152727386763739</v>
      </c>
      <c r="O39" s="2"/>
    </row>
    <row r="40" spans="1:15">
      <c r="A40" s="2" t="s">
        <v>44</v>
      </c>
      <c r="B40" s="2">
        <v>2014</v>
      </c>
      <c r="C40" s="2">
        <v>4505169.37</v>
      </c>
      <c r="D40" s="2">
        <v>4092470.69</v>
      </c>
      <c r="E40" s="14">
        <v>109.702</v>
      </c>
      <c r="F40" s="2">
        <v>105.736</v>
      </c>
      <c r="G40" s="2">
        <v>113.816</v>
      </c>
      <c r="H40" s="2" t="s">
        <v>45</v>
      </c>
      <c r="I40" s="2" t="s">
        <v>45</v>
      </c>
      <c r="J40" s="2" t="s">
        <v>45</v>
      </c>
      <c r="K40" s="2" t="s">
        <v>45</v>
      </c>
      <c r="L40" s="14"/>
      <c r="M40" s="2">
        <v>9.7019000000000002</v>
      </c>
      <c r="N40" s="2">
        <f t="shared" si="0"/>
        <v>0.10084340518514501</v>
      </c>
      <c r="O40" s="2"/>
    </row>
    <row r="41" spans="1:15">
      <c r="A41" s="2" t="s">
        <v>44</v>
      </c>
      <c r="B41" s="2">
        <v>2015</v>
      </c>
      <c r="C41" s="2">
        <v>4878066.9400000004</v>
      </c>
      <c r="D41" s="2">
        <v>4252084.09</v>
      </c>
      <c r="E41" s="14">
        <v>115.003</v>
      </c>
      <c r="F41" s="2">
        <v>110.846</v>
      </c>
      <c r="G41" s="2">
        <v>119.31699999999999</v>
      </c>
      <c r="H41" s="2" t="s">
        <v>45</v>
      </c>
      <c r="I41" s="2" t="s">
        <v>45</v>
      </c>
      <c r="J41" s="2" t="s">
        <v>45</v>
      </c>
      <c r="K41" s="2" t="s">
        <v>45</v>
      </c>
      <c r="L41" s="14"/>
      <c r="M41" s="2">
        <v>15.003299999999999</v>
      </c>
      <c r="N41" s="2">
        <f t="shared" si="0"/>
        <v>0.14721789050978074</v>
      </c>
      <c r="O41" s="2"/>
    </row>
    <row r="42" spans="1:15">
      <c r="A42" s="2" t="s">
        <v>44</v>
      </c>
      <c r="B42" s="2">
        <v>2016</v>
      </c>
      <c r="C42" s="2">
        <v>5008029.93</v>
      </c>
      <c r="D42" s="2">
        <v>4526093.4800000004</v>
      </c>
      <c r="E42" s="14">
        <v>110.283</v>
      </c>
      <c r="F42" s="2">
        <v>106.29600000000001</v>
      </c>
      <c r="G42" s="2">
        <v>114.419</v>
      </c>
      <c r="H42" s="2" t="s">
        <v>45</v>
      </c>
      <c r="I42" s="2" t="s">
        <v>45</v>
      </c>
      <c r="J42" s="2" t="s">
        <v>45</v>
      </c>
      <c r="K42" s="2" t="s">
        <v>45</v>
      </c>
      <c r="L42" s="14"/>
      <c r="M42" s="2">
        <v>10.2827</v>
      </c>
      <c r="N42" s="2">
        <f t="shared" si="0"/>
        <v>0.10647956170803585</v>
      </c>
      <c r="O42" s="2"/>
    </row>
    <row r="43" spans="1:15" s="14" customFormat="1"/>
    <row r="44" spans="1:15">
      <c r="A44" s="2" t="s">
        <v>46</v>
      </c>
      <c r="B44" s="2"/>
      <c r="C44" s="2"/>
      <c r="D44" s="2"/>
      <c r="F44" s="2"/>
      <c r="G44" s="2"/>
      <c r="H44" s="2"/>
      <c r="I44" s="2"/>
      <c r="J44" s="2"/>
      <c r="K44" s="2"/>
      <c r="M44" s="2"/>
      <c r="N44" s="2"/>
      <c r="O44" s="2"/>
    </row>
    <row r="45" spans="1:15">
      <c r="A45" s="2"/>
      <c r="B45" s="2"/>
      <c r="C45" s="2"/>
      <c r="D45" s="2"/>
      <c r="F45" s="2"/>
      <c r="G45" s="2"/>
      <c r="H45" s="2"/>
      <c r="I45" s="2"/>
      <c r="J45" s="2"/>
      <c r="K45" s="2"/>
      <c r="M45" s="2"/>
      <c r="N45" s="2"/>
      <c r="O45" s="2"/>
    </row>
    <row r="46" spans="1:15">
      <c r="A46" s="2"/>
      <c r="B46" s="2"/>
      <c r="C46" s="2"/>
      <c r="D46" s="2"/>
      <c r="F46" s="2"/>
      <c r="G46" s="2"/>
      <c r="H46" s="2"/>
      <c r="I46" s="2"/>
      <c r="J46" s="2"/>
      <c r="K46" s="2"/>
      <c r="M46" s="2"/>
      <c r="N46" s="2"/>
      <c r="O46" s="2"/>
    </row>
    <row r="47" spans="1:15">
      <c r="A47" s="2"/>
      <c r="B47" s="2"/>
      <c r="C47" s="2"/>
      <c r="D47" s="2"/>
      <c r="F47" s="2"/>
      <c r="G47" s="2"/>
      <c r="H47" s="2"/>
      <c r="I47" s="2"/>
      <c r="J47" s="2"/>
      <c r="K47" s="2"/>
      <c r="M47" s="2"/>
      <c r="N47" s="2"/>
      <c r="O47" s="2"/>
    </row>
    <row r="48" spans="1:15">
      <c r="A48" s="2"/>
      <c r="B48" s="2"/>
      <c r="C48" s="2"/>
      <c r="D48" s="2"/>
      <c r="F48" s="2"/>
      <c r="G48" s="2"/>
      <c r="H48" s="2"/>
      <c r="I48" s="2"/>
      <c r="J48" s="2"/>
      <c r="K48" s="2"/>
      <c r="M48" s="2"/>
      <c r="N48" s="2"/>
      <c r="O48" s="2"/>
    </row>
    <row r="49" spans="1:15">
      <c r="A49" s="2" t="s">
        <v>24</v>
      </c>
      <c r="B49" s="2"/>
      <c r="C49" s="2"/>
      <c r="D49" s="2"/>
      <c r="F49" s="2"/>
      <c r="G49" s="2"/>
      <c r="H49" s="2"/>
      <c r="I49" s="2"/>
      <c r="J49" s="2"/>
      <c r="K49" s="2"/>
      <c r="M49" s="2"/>
      <c r="N49" s="2"/>
      <c r="O49" s="2"/>
    </row>
    <row r="50" spans="1:15">
      <c r="A50" s="2" t="s">
        <v>47</v>
      </c>
      <c r="B50" s="2"/>
      <c r="C50" s="2"/>
      <c r="D50" s="2"/>
      <c r="F50" s="2"/>
      <c r="G50" s="2"/>
      <c r="H50" s="2"/>
      <c r="I50" s="2"/>
      <c r="J50" s="2"/>
      <c r="K50" s="2"/>
      <c r="M50" s="2"/>
      <c r="N50" s="2"/>
      <c r="O50" s="2"/>
    </row>
    <row r="51" spans="1:15">
      <c r="A51" s="2"/>
      <c r="B51" s="2"/>
      <c r="C51" s="2"/>
      <c r="D51" s="2"/>
      <c r="F51" s="2"/>
      <c r="G51" s="2"/>
      <c r="H51" s="2"/>
      <c r="I51" s="2"/>
      <c r="J51" s="2"/>
      <c r="K51" s="2"/>
      <c r="M51" s="2"/>
      <c r="N51" s="2"/>
      <c r="O51" s="2"/>
    </row>
    <row r="52" spans="1:15">
      <c r="A52" s="2" t="s">
        <v>25</v>
      </c>
      <c r="B52" s="2" t="s">
        <v>48</v>
      </c>
      <c r="C52" s="2" t="s">
        <v>49</v>
      </c>
      <c r="D52" s="2" t="s">
        <v>50</v>
      </c>
      <c r="E52" s="16" t="s">
        <v>51</v>
      </c>
      <c r="F52" s="2" t="s">
        <v>52</v>
      </c>
      <c r="G52" s="2" t="s">
        <v>53</v>
      </c>
      <c r="H52" s="2" t="s">
        <v>54</v>
      </c>
      <c r="I52" s="2" t="s">
        <v>55</v>
      </c>
      <c r="J52" s="2" t="s">
        <v>56</v>
      </c>
      <c r="K52" s="2" t="s">
        <v>57</v>
      </c>
      <c r="M52" s="2"/>
      <c r="N52" s="2"/>
      <c r="O52" s="2"/>
    </row>
    <row r="53" spans="1:15">
      <c r="A53" s="2" t="s">
        <v>38</v>
      </c>
      <c r="B53" s="2">
        <v>0.97860000000000003</v>
      </c>
      <c r="C53" s="2">
        <v>0.95499999999999996</v>
      </c>
      <c r="D53" s="2">
        <v>1.0026999999999999</v>
      </c>
      <c r="E53" s="16">
        <v>-2.1700000000000001E-2</v>
      </c>
      <c r="F53" s="2">
        <v>1.24E-2</v>
      </c>
      <c r="G53" s="2">
        <v>0.05</v>
      </c>
      <c r="H53" s="2">
        <v>-4.5999999999999999E-2</v>
      </c>
      <c r="I53" s="2">
        <v>2.7000000000000001E-3</v>
      </c>
      <c r="J53" s="2">
        <v>3.05</v>
      </c>
      <c r="K53" s="2">
        <v>8.0799999999999997E-2</v>
      </c>
      <c r="M53" s="2"/>
      <c r="N53" s="2"/>
      <c r="O53" s="2"/>
    </row>
    <row r="54" spans="1:15">
      <c r="A54" s="2" t="s">
        <v>39</v>
      </c>
      <c r="B54" s="2">
        <v>0.98780000000000001</v>
      </c>
      <c r="C54" s="2">
        <v>0.96419999999999995</v>
      </c>
      <c r="D54" s="2">
        <v>1.0121</v>
      </c>
      <c r="E54" s="16">
        <v>-1.2200000000000001E-2</v>
      </c>
      <c r="F54" s="2">
        <v>1.24E-2</v>
      </c>
      <c r="G54" s="2">
        <v>0.05</v>
      </c>
      <c r="H54" s="2">
        <v>-3.6499999999999998E-2</v>
      </c>
      <c r="I54" s="2">
        <v>1.2E-2</v>
      </c>
      <c r="J54" s="2">
        <v>0.98</v>
      </c>
      <c r="K54" s="2">
        <v>0.3221</v>
      </c>
      <c r="M54" s="2"/>
      <c r="N54" s="2"/>
      <c r="O54" s="2"/>
    </row>
    <row r="55" spans="1:15">
      <c r="A55" s="2" t="s">
        <v>40</v>
      </c>
      <c r="B55" s="2">
        <v>0.98150000000000004</v>
      </c>
      <c r="C55" s="2">
        <v>0.95799999999999996</v>
      </c>
      <c r="D55" s="2">
        <v>1.0057</v>
      </c>
      <c r="E55" s="16">
        <v>-1.8599999999999998E-2</v>
      </c>
      <c r="F55" s="2">
        <v>1.24E-2</v>
      </c>
      <c r="G55" s="2">
        <v>0.05</v>
      </c>
      <c r="H55" s="2">
        <v>-4.2900000000000001E-2</v>
      </c>
      <c r="I55" s="2">
        <v>5.7000000000000002E-3</v>
      </c>
      <c r="J55" s="2">
        <v>2.2599999999999998</v>
      </c>
      <c r="K55" s="2">
        <v>0.13270000000000001</v>
      </c>
      <c r="M55" s="2"/>
      <c r="N55" s="2"/>
      <c r="O55" s="2"/>
    </row>
    <row r="56" spans="1:15">
      <c r="A56" s="2" t="s">
        <v>41</v>
      </c>
      <c r="B56" s="2">
        <v>0.97789999999999999</v>
      </c>
      <c r="C56" s="2">
        <v>0.95440000000000003</v>
      </c>
      <c r="D56" s="2">
        <v>1.002</v>
      </c>
      <c r="E56" s="16">
        <v>-2.24E-2</v>
      </c>
      <c r="F56" s="2">
        <v>1.24E-2</v>
      </c>
      <c r="G56" s="2">
        <v>0.05</v>
      </c>
      <c r="H56" s="2">
        <v>-4.6699999999999998E-2</v>
      </c>
      <c r="I56" s="2">
        <v>2E-3</v>
      </c>
      <c r="J56" s="2">
        <v>3.24</v>
      </c>
      <c r="K56" s="2">
        <v>7.1999999999999995E-2</v>
      </c>
      <c r="M56" s="2"/>
      <c r="N56" s="2"/>
      <c r="O56" s="2"/>
    </row>
    <row r="57" spans="1:15">
      <c r="A57" s="2" t="s">
        <v>42</v>
      </c>
      <c r="B57" s="2">
        <v>1.0436000000000001</v>
      </c>
      <c r="C57" s="2">
        <v>1.0182</v>
      </c>
      <c r="D57" s="2">
        <v>1.0694999999999999</v>
      </c>
      <c r="E57" s="16">
        <v>4.2599999999999999E-2</v>
      </c>
      <c r="F57" s="2">
        <v>1.2500000000000001E-2</v>
      </c>
      <c r="G57" s="2">
        <v>0.05</v>
      </c>
      <c r="H57" s="2">
        <v>1.8100000000000002E-2</v>
      </c>
      <c r="I57" s="2">
        <v>6.7199999999999996E-2</v>
      </c>
      <c r="J57" s="2">
        <v>11.56</v>
      </c>
      <c r="K57" s="2">
        <v>6.9999999999999999E-4</v>
      </c>
      <c r="M57" s="2"/>
      <c r="N57" s="2"/>
      <c r="O57" s="2"/>
    </row>
    <row r="58" spans="1:15">
      <c r="A58" s="2"/>
      <c r="B58" s="2"/>
      <c r="C58" s="2"/>
      <c r="D58" s="2"/>
      <c r="F58" s="2"/>
      <c r="G58" s="2"/>
      <c r="H58" s="2"/>
      <c r="I58" s="2"/>
      <c r="J58" s="2"/>
      <c r="K58" s="2"/>
      <c r="M58" s="2"/>
      <c r="N58" s="2"/>
      <c r="O58" s="2"/>
    </row>
    <row r="59" spans="1:15">
      <c r="A59" s="2" t="s">
        <v>46</v>
      </c>
      <c r="B59" s="2"/>
      <c r="C59" s="2"/>
      <c r="D59" s="2"/>
      <c r="F59" s="2"/>
      <c r="G59" s="2"/>
      <c r="H59" s="2"/>
      <c r="I59" s="2"/>
      <c r="J59" s="2"/>
      <c r="K59" s="2"/>
      <c r="M59" s="2"/>
      <c r="N59" s="2"/>
      <c r="O59" s="2"/>
    </row>
    <row r="60" spans="1:15">
      <c r="A60" s="2"/>
      <c r="B60" s="2"/>
      <c r="C60" s="2"/>
      <c r="D60" s="2"/>
      <c r="F60" s="2"/>
      <c r="G60" s="2"/>
      <c r="H60" s="2"/>
      <c r="I60" s="2"/>
      <c r="J60" s="2"/>
      <c r="K60" s="2"/>
      <c r="M60" s="2"/>
      <c r="N60" s="2"/>
      <c r="O60" s="2"/>
    </row>
    <row r="61" spans="1:15">
      <c r="A61" s="2"/>
      <c r="B61" s="2"/>
      <c r="C61" s="2"/>
      <c r="D61" s="2"/>
      <c r="F61" s="2"/>
      <c r="G61" s="2"/>
      <c r="H61" s="2"/>
      <c r="I61" s="2"/>
      <c r="J61" s="2"/>
      <c r="K61" s="2"/>
      <c r="M61" s="2"/>
      <c r="N61" s="2"/>
      <c r="O61" s="2"/>
    </row>
    <row r="62" spans="1:15">
      <c r="A62" s="2"/>
      <c r="B62" s="2"/>
      <c r="C62" s="2"/>
      <c r="D62" s="2"/>
      <c r="F62" s="2"/>
      <c r="G62" s="2"/>
      <c r="H62" s="2"/>
      <c r="I62" s="2"/>
      <c r="J62" s="2"/>
      <c r="K62" s="2"/>
      <c r="M62" s="2"/>
      <c r="N62" s="2"/>
      <c r="O62" s="2"/>
    </row>
    <row r="63" spans="1:15">
      <c r="A63" s="2"/>
      <c r="B63" s="2"/>
      <c r="C63" s="2"/>
      <c r="D63" s="2"/>
      <c r="F63" s="2"/>
      <c r="G63" s="2"/>
      <c r="H63" s="2"/>
      <c r="I63" s="2"/>
      <c r="J63" s="2"/>
      <c r="K63" s="2"/>
      <c r="M63" s="2"/>
      <c r="N63" s="2"/>
      <c r="O63" s="2"/>
    </row>
    <row r="64" spans="1:15">
      <c r="A64" s="2" t="s">
        <v>24</v>
      </c>
      <c r="B64" s="2"/>
      <c r="C64" s="2"/>
      <c r="D64" s="2"/>
      <c r="F64" s="2"/>
      <c r="G64" s="2"/>
      <c r="H64" s="2"/>
      <c r="I64" s="2"/>
      <c r="J64" s="2"/>
      <c r="K64" s="2"/>
      <c r="M64" s="2"/>
      <c r="N64" s="2"/>
      <c r="O64" s="2"/>
    </row>
    <row r="65" spans="1:15">
      <c r="A65" s="2" t="s">
        <v>58</v>
      </c>
      <c r="B65" s="2"/>
      <c r="C65" s="2"/>
      <c r="D65" s="2"/>
      <c r="F65" s="2"/>
      <c r="G65" s="2"/>
      <c r="H65" s="2"/>
      <c r="I65" s="2"/>
      <c r="J65" s="2"/>
      <c r="K65" s="2"/>
      <c r="M65" s="2"/>
      <c r="N65" s="2"/>
      <c r="O65" s="2"/>
    </row>
    <row r="66" spans="1:15">
      <c r="A66" s="2"/>
      <c r="B66" s="2"/>
      <c r="C66" s="2"/>
      <c r="D66" s="2"/>
      <c r="F66" s="2"/>
      <c r="G66" s="2"/>
      <c r="H66" s="2"/>
      <c r="I66" s="2"/>
      <c r="J66" s="2"/>
      <c r="K66" s="2"/>
      <c r="M66" s="2"/>
      <c r="N66" s="2"/>
      <c r="O66" s="2"/>
    </row>
    <row r="67" spans="1:15">
      <c r="A67" s="2" t="s">
        <v>25</v>
      </c>
      <c r="B67" s="2" t="s">
        <v>59</v>
      </c>
      <c r="C67" s="2" t="s">
        <v>26</v>
      </c>
      <c r="D67" s="2" t="s">
        <v>60</v>
      </c>
      <c r="E67" s="16" t="s">
        <v>61</v>
      </c>
      <c r="F67" s="2" t="s">
        <v>62</v>
      </c>
      <c r="G67" s="2" t="s">
        <v>52</v>
      </c>
      <c r="H67" s="2" t="s">
        <v>63</v>
      </c>
      <c r="I67" s="2" t="s">
        <v>53</v>
      </c>
      <c r="J67" s="2"/>
      <c r="K67" s="2"/>
      <c r="M67" s="2"/>
      <c r="N67" s="2"/>
      <c r="O67" s="2"/>
    </row>
    <row r="68" spans="1:15">
      <c r="A68" s="2" t="s">
        <v>38</v>
      </c>
      <c r="B68" s="2">
        <v>2011</v>
      </c>
      <c r="C68" s="2">
        <v>2016</v>
      </c>
      <c r="D68" s="2">
        <v>0.92410000000000003</v>
      </c>
      <c r="E68" s="16">
        <v>0.89049999999999996</v>
      </c>
      <c r="F68" s="2">
        <v>0.95889999999999997</v>
      </c>
      <c r="G68" s="2">
        <v>1.8880000000000001E-2</v>
      </c>
      <c r="H68" s="2" t="s">
        <v>43</v>
      </c>
      <c r="I68" s="2">
        <v>0.05</v>
      </c>
      <c r="J68" s="2"/>
      <c r="K68" s="2"/>
      <c r="M68" s="2"/>
      <c r="N68" s="2"/>
      <c r="O68" s="2"/>
    </row>
    <row r="69" spans="1:15">
      <c r="A69" s="2" t="s">
        <v>39</v>
      </c>
      <c r="B69" s="2">
        <v>2011</v>
      </c>
      <c r="C69" s="2">
        <v>2016</v>
      </c>
      <c r="D69" s="2">
        <v>0.95330000000000004</v>
      </c>
      <c r="E69" s="16">
        <v>0.91879999999999995</v>
      </c>
      <c r="F69" s="2">
        <v>0.98909999999999998</v>
      </c>
      <c r="G69" s="2">
        <v>1.8800000000000001E-2</v>
      </c>
      <c r="H69" s="2">
        <v>1.09E-2</v>
      </c>
      <c r="I69" s="2">
        <v>0.05</v>
      </c>
      <c r="J69" s="2"/>
      <c r="K69" s="2"/>
      <c r="M69" s="2"/>
      <c r="N69" s="2"/>
      <c r="O69" s="2"/>
    </row>
    <row r="70" spans="1:15">
      <c r="A70" s="2" t="s">
        <v>40</v>
      </c>
      <c r="B70" s="2">
        <v>2011</v>
      </c>
      <c r="C70" s="2">
        <v>2016</v>
      </c>
      <c r="D70" s="2">
        <v>0.94110000000000005</v>
      </c>
      <c r="E70" s="16">
        <v>0.90690000000000004</v>
      </c>
      <c r="F70" s="2">
        <v>0.97650000000000003</v>
      </c>
      <c r="G70" s="2">
        <v>1.8849999999999999E-2</v>
      </c>
      <c r="H70" s="2">
        <v>1.2999999999999999E-3</v>
      </c>
      <c r="I70" s="2">
        <v>0.05</v>
      </c>
      <c r="J70" s="2"/>
      <c r="K70" s="2"/>
      <c r="M70" s="2"/>
      <c r="N70" s="2"/>
      <c r="O70" s="2"/>
    </row>
    <row r="71" spans="1:15">
      <c r="A71" s="2" t="s">
        <v>41</v>
      </c>
      <c r="B71" s="2">
        <v>2011</v>
      </c>
      <c r="C71" s="2">
        <v>2016</v>
      </c>
      <c r="D71" s="2">
        <v>0.96440000000000003</v>
      </c>
      <c r="E71" s="16">
        <v>0.92930000000000001</v>
      </c>
      <c r="F71" s="2">
        <v>1.0007999999999999</v>
      </c>
      <c r="G71" s="2">
        <v>1.89E-2</v>
      </c>
      <c r="H71" s="2">
        <v>5.5100000000000003E-2</v>
      </c>
      <c r="I71" s="2">
        <v>0.05</v>
      </c>
      <c r="J71" s="2"/>
      <c r="K71" s="2"/>
      <c r="M71" s="2"/>
      <c r="N71" s="2"/>
      <c r="O71" s="2"/>
    </row>
    <row r="72" spans="1:15">
      <c r="A72" s="2" t="s">
        <v>42</v>
      </c>
      <c r="B72" s="2">
        <v>2011</v>
      </c>
      <c r="C72" s="2">
        <v>2016</v>
      </c>
      <c r="D72" s="2">
        <v>0.94640000000000002</v>
      </c>
      <c r="E72" s="16">
        <v>0.91169999999999995</v>
      </c>
      <c r="F72" s="2">
        <v>0.98240000000000005</v>
      </c>
      <c r="G72" s="2">
        <v>1.9060000000000001E-2</v>
      </c>
      <c r="H72" s="2">
        <v>3.8E-3</v>
      </c>
      <c r="I72" s="2">
        <v>0.05</v>
      </c>
      <c r="J72" s="2"/>
      <c r="K72" s="2"/>
      <c r="M72" s="2"/>
      <c r="N72" s="2"/>
      <c r="O72" s="2"/>
    </row>
    <row r="73" spans="1:15">
      <c r="A73" s="2" t="s">
        <v>44</v>
      </c>
      <c r="B73" s="2">
        <v>2011</v>
      </c>
      <c r="C73" s="2">
        <v>2016</v>
      </c>
      <c r="D73" s="2">
        <v>0.94889999999999997</v>
      </c>
      <c r="E73" s="16">
        <v>0.91459999999999997</v>
      </c>
      <c r="F73" s="2">
        <v>0.98450000000000004</v>
      </c>
      <c r="G73" s="2">
        <v>1.8790000000000001E-2</v>
      </c>
      <c r="H73" s="2">
        <v>5.1999999999999998E-3</v>
      </c>
      <c r="I73" s="2">
        <v>0.05</v>
      </c>
      <c r="J73" s="2"/>
      <c r="K73" s="2"/>
      <c r="M73" s="2"/>
      <c r="N73" s="2"/>
      <c r="O73" s="2"/>
    </row>
    <row r="74" spans="1:15">
      <c r="A74" s="2"/>
      <c r="B74" s="2"/>
      <c r="C74" s="2"/>
      <c r="D74" s="2"/>
      <c r="F74" s="2"/>
      <c r="G74" s="2"/>
      <c r="H74" s="2"/>
      <c r="I74" s="2"/>
      <c r="J74" s="2"/>
      <c r="K74" s="2"/>
      <c r="M74" s="2"/>
      <c r="N74" s="2"/>
      <c r="O74" s="2"/>
    </row>
    <row r="75" spans="1:15">
      <c r="A75" s="2" t="s">
        <v>46</v>
      </c>
      <c r="B75" s="2"/>
      <c r="C75" s="2"/>
      <c r="D75" s="2"/>
      <c r="F75" s="2"/>
      <c r="G75" s="2"/>
      <c r="H75" s="2"/>
      <c r="I75" s="2"/>
      <c r="J75" s="2"/>
      <c r="K75" s="2"/>
      <c r="M75" s="2"/>
      <c r="N75" s="2"/>
      <c r="O75" s="2"/>
    </row>
    <row r="76" spans="1:15">
      <c r="A76" s="2"/>
      <c r="B76" s="2"/>
      <c r="C76" s="2"/>
      <c r="D76" s="2"/>
      <c r="F76" s="2"/>
      <c r="G76" s="2"/>
      <c r="H76" s="2"/>
      <c r="I76" s="2"/>
      <c r="J76" s="2"/>
      <c r="K76" s="2"/>
      <c r="M76" s="2"/>
      <c r="N76" s="2"/>
      <c r="O76" s="2"/>
    </row>
    <row r="77" spans="1:15">
      <c r="A77" s="2"/>
      <c r="B77" s="2"/>
      <c r="C77" s="2"/>
      <c r="D77" s="2"/>
      <c r="F77" s="2"/>
      <c r="G77" s="2"/>
      <c r="H77" s="2"/>
      <c r="I77" s="2"/>
      <c r="J77" s="2"/>
      <c r="K77" s="2"/>
      <c r="M77" s="2"/>
      <c r="N77" s="2"/>
      <c r="O77" s="2"/>
    </row>
    <row r="78" spans="1:15">
      <c r="A78" s="2"/>
      <c r="B78" s="2"/>
      <c r="C78" s="2"/>
      <c r="D78" s="2"/>
      <c r="F78" s="2"/>
      <c r="G78" s="2"/>
      <c r="H78" s="2"/>
      <c r="I78" s="2"/>
      <c r="J78" s="2"/>
      <c r="K78" s="2"/>
      <c r="M78" s="2"/>
      <c r="N78" s="2"/>
      <c r="O78" s="2"/>
    </row>
    <row r="79" spans="1:15">
      <c r="A79" s="2"/>
      <c r="B79" s="2"/>
      <c r="C79" s="2"/>
      <c r="D79" s="2"/>
      <c r="F79" s="2"/>
      <c r="G79" s="2"/>
      <c r="H79" s="2"/>
      <c r="I79" s="2"/>
      <c r="J79" s="2"/>
      <c r="K79" s="2"/>
      <c r="M79" s="2"/>
      <c r="N79" s="2"/>
      <c r="O79" s="2"/>
    </row>
    <row r="80" spans="1:15">
      <c r="A80" s="2"/>
      <c r="B80" s="2"/>
      <c r="C80" s="2"/>
      <c r="D80" s="2"/>
      <c r="F80" s="2"/>
      <c r="G80" s="2"/>
      <c r="H80" s="2"/>
      <c r="I80" s="2"/>
      <c r="J80" s="2"/>
      <c r="K80" s="2"/>
      <c r="M80" s="2"/>
      <c r="N80" s="2"/>
      <c r="O80" s="2"/>
    </row>
    <row r="81" spans="1:15">
      <c r="A81" s="2"/>
      <c r="B81" s="2"/>
      <c r="C81" s="2"/>
      <c r="D81" s="2"/>
      <c r="F81" s="2"/>
      <c r="G81" s="2"/>
      <c r="H81" s="2"/>
      <c r="I81" s="2"/>
      <c r="J81" s="2"/>
      <c r="K81" s="2"/>
      <c r="M81" s="2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6" sqref="A6"/>
    </sheetView>
  </sheetViews>
  <sheetFormatPr defaultColWidth="9.140625" defaultRowHeight="15"/>
  <cols>
    <col min="1" max="1" width="25.5703125" style="2" customWidth="1"/>
    <col min="2" max="16384" width="9.140625" style="2"/>
  </cols>
  <sheetData>
    <row r="3" spans="1:7" s="16" customFormat="1" ht="15.75" thickBot="1">
      <c r="A3" s="21"/>
      <c r="B3" s="21"/>
      <c r="C3" s="21"/>
      <c r="D3" s="21"/>
      <c r="E3" s="21"/>
      <c r="F3" s="21"/>
      <c r="G3" s="21"/>
    </row>
    <row r="4" spans="1:7" ht="15.75" thickBot="1">
      <c r="B4" s="83" t="s">
        <v>2</v>
      </c>
      <c r="C4" s="84"/>
      <c r="D4" s="84"/>
      <c r="E4" s="84"/>
      <c r="F4" s="84"/>
      <c r="G4" s="85"/>
    </row>
    <row r="5" spans="1:7" ht="15.75" thickBot="1">
      <c r="A5" s="15" t="s">
        <v>64</v>
      </c>
      <c r="B5" s="4">
        <v>2011</v>
      </c>
      <c r="C5" s="5">
        <v>2012</v>
      </c>
      <c r="D5" s="5">
        <v>2013</v>
      </c>
      <c r="E5" s="5">
        <v>2014</v>
      </c>
      <c r="F5" s="5">
        <v>2015</v>
      </c>
      <c r="G5" s="6">
        <v>2016</v>
      </c>
    </row>
    <row r="6" spans="1:7">
      <c r="A6" s="7" t="s">
        <v>15</v>
      </c>
      <c r="B6" s="22">
        <f>orig_data!L7</f>
        <v>0</v>
      </c>
      <c r="C6" s="22">
        <f>orig_data!L8</f>
        <v>0</v>
      </c>
      <c r="D6" s="22">
        <f>orig_data!L9</f>
        <v>0</v>
      </c>
      <c r="E6" s="22">
        <f>orig_data!L10</f>
        <v>0</v>
      </c>
      <c r="F6" s="22">
        <f>orig_data!L11</f>
        <v>0</v>
      </c>
      <c r="G6" s="22">
        <f>orig_data!L12</f>
        <v>0</v>
      </c>
    </row>
    <row r="7" spans="1:7">
      <c r="A7" s="8" t="s">
        <v>5</v>
      </c>
      <c r="B7" s="23">
        <f>orig_data!L13</f>
        <v>0</v>
      </c>
      <c r="C7" s="23">
        <f>orig_data!L14</f>
        <v>0</v>
      </c>
      <c r="D7" s="23">
        <f>orig_data!L15</f>
        <v>0</v>
      </c>
      <c r="E7" s="23">
        <f>orig_data!L16</f>
        <v>0</v>
      </c>
      <c r="F7" s="23">
        <f>orig_data!L17</f>
        <v>0</v>
      </c>
      <c r="G7" s="23">
        <f>orig_data!L18</f>
        <v>0</v>
      </c>
    </row>
    <row r="8" spans="1:7">
      <c r="A8" s="8" t="s">
        <v>6</v>
      </c>
      <c r="B8" s="23">
        <f>orig_data!L19</f>
        <v>0</v>
      </c>
      <c r="C8" s="23">
        <f>orig_data!L20</f>
        <v>0</v>
      </c>
      <c r="D8" s="23">
        <f>orig_data!L21</f>
        <v>0</v>
      </c>
      <c r="E8" s="23">
        <f>orig_data!L22</f>
        <v>0</v>
      </c>
      <c r="F8" s="23">
        <f>orig_data!L23</f>
        <v>0</v>
      </c>
      <c r="G8" s="23">
        <f>orig_data!L24</f>
        <v>0</v>
      </c>
    </row>
    <row r="9" spans="1:7">
      <c r="A9" s="8" t="s">
        <v>7</v>
      </c>
      <c r="B9" s="23">
        <f>orig_data!L25</f>
        <v>0</v>
      </c>
      <c r="C9" s="23">
        <f>orig_data!L26</f>
        <v>0</v>
      </c>
      <c r="D9" s="23">
        <f>orig_data!L27</f>
        <v>0</v>
      </c>
      <c r="E9" s="23">
        <f>orig_data!L28</f>
        <v>0</v>
      </c>
      <c r="F9" s="23">
        <f>orig_data!L29</f>
        <v>0</v>
      </c>
      <c r="G9" s="23">
        <f>orig_data!L30</f>
        <v>0</v>
      </c>
    </row>
    <row r="10" spans="1:7">
      <c r="A10" s="8" t="s">
        <v>8</v>
      </c>
      <c r="B10" s="23">
        <f>orig_data!L31</f>
        <v>0</v>
      </c>
      <c r="C10" s="23">
        <f>orig_data!L32</f>
        <v>1</v>
      </c>
      <c r="D10" s="23">
        <f>orig_data!L33</f>
        <v>1</v>
      </c>
      <c r="E10" s="23">
        <f>orig_data!L34</f>
        <v>0</v>
      </c>
      <c r="F10" s="23">
        <f>orig_data!L35</f>
        <v>0</v>
      </c>
      <c r="G10" s="23">
        <f>orig_data!L36</f>
        <v>0</v>
      </c>
    </row>
    <row r="11" spans="1:7" ht="15.75" thickBot="1">
      <c r="A11" s="9" t="s">
        <v>9</v>
      </c>
      <c r="B11" s="24">
        <f>orig_data!L37</f>
        <v>0</v>
      </c>
      <c r="C11" s="24">
        <f>orig_data!L38</f>
        <v>0</v>
      </c>
      <c r="D11" s="24">
        <f>orig_data!L39</f>
        <v>0</v>
      </c>
      <c r="E11" s="24">
        <f>orig_data!L40</f>
        <v>0</v>
      </c>
      <c r="F11" s="24">
        <f>orig_data!L41</f>
        <v>0</v>
      </c>
      <c r="G11" s="24">
        <f>orig_data!L42</f>
        <v>0</v>
      </c>
    </row>
    <row r="12" spans="1:7">
      <c r="A12" s="3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B4" sqref="B4"/>
    </sheetView>
  </sheetViews>
  <sheetFormatPr defaultColWidth="9.140625" defaultRowHeight="15"/>
  <cols>
    <col min="1" max="1" width="28.5703125" style="2" customWidth="1"/>
    <col min="2" max="19" width="6" style="2" customWidth="1"/>
    <col min="20" max="16384" width="9.140625" style="2"/>
  </cols>
  <sheetData>
    <row r="1" spans="1:19">
      <c r="A1" s="2" t="s">
        <v>65</v>
      </c>
    </row>
    <row r="2" spans="1:19">
      <c r="B2" s="86">
        <v>2011</v>
      </c>
      <c r="C2" s="86"/>
      <c r="D2" s="86"/>
      <c r="E2" s="86">
        <v>2012</v>
      </c>
      <c r="F2" s="86"/>
      <c r="G2" s="86"/>
      <c r="H2" s="86">
        <v>2013</v>
      </c>
      <c r="I2" s="86"/>
      <c r="J2" s="86"/>
      <c r="K2" s="86">
        <v>2014</v>
      </c>
      <c r="L2" s="86"/>
      <c r="M2" s="86"/>
      <c r="N2" s="86">
        <v>2015</v>
      </c>
      <c r="O2" s="86"/>
      <c r="P2" s="86"/>
      <c r="Q2" s="86">
        <v>2016</v>
      </c>
      <c r="R2" s="86"/>
      <c r="S2" s="86"/>
    </row>
    <row r="3" spans="1:19">
      <c r="B3" s="2" t="s">
        <v>66</v>
      </c>
      <c r="C3" s="2" t="s">
        <v>67</v>
      </c>
      <c r="D3" s="2" t="s">
        <v>68</v>
      </c>
      <c r="E3" s="2" t="s">
        <v>66</v>
      </c>
      <c r="F3" s="2" t="s">
        <v>67</v>
      </c>
      <c r="G3" s="2" t="s">
        <v>68</v>
      </c>
      <c r="H3" s="2" t="s">
        <v>66</v>
      </c>
      <c r="I3" s="2" t="s">
        <v>67</v>
      </c>
      <c r="J3" s="2" t="s">
        <v>68</v>
      </c>
      <c r="K3" s="2" t="s">
        <v>66</v>
      </c>
      <c r="L3" s="2" t="s">
        <v>67</v>
      </c>
      <c r="M3" s="2" t="s">
        <v>68</v>
      </c>
      <c r="N3" s="2" t="s">
        <v>66</v>
      </c>
      <c r="O3" s="2" t="s">
        <v>67</v>
      </c>
      <c r="P3" s="2" t="s">
        <v>68</v>
      </c>
      <c r="Q3" s="2" t="s">
        <v>66</v>
      </c>
      <c r="R3" s="2" t="s">
        <v>67</v>
      </c>
      <c r="S3" s="2" t="s">
        <v>68</v>
      </c>
    </row>
    <row r="4" spans="1:19">
      <c r="A4" s="2" t="s">
        <v>15</v>
      </c>
      <c r="B4" s="18" t="str">
        <f>FIXED(orig_data!H7,2)</f>
        <v>1.02</v>
      </c>
      <c r="C4" s="18" t="str">
        <f>FIXED(orig_data!I7,2)</f>
        <v>0.98</v>
      </c>
      <c r="D4" s="18" t="str">
        <f>FIXED(orig_data!J7,2)</f>
        <v>1.06</v>
      </c>
      <c r="E4" s="18" t="str">
        <f>FIXED(orig_data!H8,2)</f>
        <v>1.00</v>
      </c>
      <c r="F4" s="18" t="str">
        <f>FIXED(orig_data!I8,2)</f>
        <v>0.96</v>
      </c>
      <c r="G4" s="18" t="str">
        <f>FIXED(orig_data!J8,2)</f>
        <v>1.04</v>
      </c>
      <c r="H4" s="18" t="str">
        <f>FIXED(orig_data!H9,2)</f>
        <v>1.02</v>
      </c>
      <c r="I4" s="18" t="str">
        <f>FIXED(orig_data!I9,2)</f>
        <v>0.98</v>
      </c>
      <c r="J4" s="18" t="str">
        <f>FIXED(orig_data!J9,2)</f>
        <v>1.06</v>
      </c>
      <c r="K4" s="18" t="str">
        <f>FIXED(orig_data!H10,2)</f>
        <v>1.05</v>
      </c>
      <c r="L4" s="18" t="str">
        <f>FIXED(orig_data!I10,2)</f>
        <v>1.01</v>
      </c>
      <c r="M4" s="18" t="str">
        <f>FIXED(orig_data!J10,2)</f>
        <v>1.09</v>
      </c>
      <c r="N4" s="18" t="str">
        <f>FIXED(orig_data!H11,2)</f>
        <v>1.00</v>
      </c>
      <c r="O4" s="18" t="str">
        <f>FIXED(orig_data!I11,2)</f>
        <v>0.96</v>
      </c>
      <c r="P4" s="18" t="str">
        <f>FIXED(orig_data!J11,2)</f>
        <v>1.04</v>
      </c>
      <c r="Q4" s="18" t="str">
        <f>FIXED(orig_data!H12,2)</f>
        <v>0.99</v>
      </c>
      <c r="R4" s="18" t="str">
        <f>FIXED(orig_data!I12,2)</f>
        <v>0.96</v>
      </c>
      <c r="S4" s="18" t="str">
        <f>FIXED(orig_data!J12,2)</f>
        <v>1.03</v>
      </c>
    </row>
    <row r="5" spans="1:19">
      <c r="A5" s="2" t="s">
        <v>5</v>
      </c>
      <c r="B5" s="18" t="str">
        <f>FIXED(orig_data!H13,2)</f>
        <v>1.01</v>
      </c>
      <c r="C5" s="18" t="str">
        <f>FIXED(orig_data!I13,2)</f>
        <v>0.97</v>
      </c>
      <c r="D5" s="18" t="str">
        <f>FIXED(orig_data!J13,2)</f>
        <v>1.05</v>
      </c>
      <c r="E5" s="18" t="str">
        <f>FIXED(orig_data!H14,2)</f>
        <v>1.02</v>
      </c>
      <c r="F5" s="18" t="str">
        <f>FIXED(orig_data!I14,2)</f>
        <v>0.98</v>
      </c>
      <c r="G5" s="18" t="str">
        <f>FIXED(orig_data!J14,2)</f>
        <v>1.05</v>
      </c>
      <c r="H5" s="18" t="str">
        <f>FIXED(orig_data!H15,2)</f>
        <v>1.02</v>
      </c>
      <c r="I5" s="18" t="str">
        <f>FIXED(orig_data!I15,2)</f>
        <v>0.98</v>
      </c>
      <c r="J5" s="18" t="str">
        <f>FIXED(orig_data!J15,2)</f>
        <v>1.05</v>
      </c>
      <c r="K5" s="18" t="str">
        <f>FIXED(orig_data!H16,2)</f>
        <v>1.00</v>
      </c>
      <c r="L5" s="18" t="str">
        <f>FIXED(orig_data!I16,2)</f>
        <v>0.96</v>
      </c>
      <c r="M5" s="18" t="str">
        <f>FIXED(orig_data!J16,2)</f>
        <v>1.03</v>
      </c>
      <c r="N5" s="18" t="str">
        <f>FIXED(orig_data!H17,2)</f>
        <v>1.01</v>
      </c>
      <c r="O5" s="18" t="str">
        <f>FIXED(orig_data!I17,2)</f>
        <v>0.97</v>
      </c>
      <c r="P5" s="18" t="str">
        <f>FIXED(orig_data!J17,2)</f>
        <v>1.05</v>
      </c>
      <c r="Q5" s="18" t="str">
        <f>FIXED(orig_data!H18,2)</f>
        <v>1.01</v>
      </c>
      <c r="R5" s="18" t="str">
        <f>FIXED(orig_data!I18,2)</f>
        <v>0.98</v>
      </c>
      <c r="S5" s="18" t="str">
        <f>FIXED(orig_data!J18,2)</f>
        <v>1.05</v>
      </c>
    </row>
    <row r="6" spans="1:19">
      <c r="A6" s="2" t="s">
        <v>6</v>
      </c>
      <c r="B6" s="18" t="str">
        <f>FIXED(orig_data!H19,2)</f>
        <v>1.01</v>
      </c>
      <c r="C6" s="18" t="str">
        <f>FIXED(orig_data!I19,2)</f>
        <v>0.97</v>
      </c>
      <c r="D6" s="18" t="str">
        <f>FIXED(orig_data!J19,2)</f>
        <v>1.05</v>
      </c>
      <c r="E6" s="18" t="str">
        <f>FIXED(orig_data!H20,2)</f>
        <v>1.03</v>
      </c>
      <c r="F6" s="18" t="str">
        <f>FIXED(orig_data!I20,2)</f>
        <v>0.99</v>
      </c>
      <c r="G6" s="18" t="str">
        <f>FIXED(orig_data!J20,2)</f>
        <v>1.07</v>
      </c>
      <c r="H6" s="18" t="str">
        <f>FIXED(orig_data!H21,2)</f>
        <v>1.01</v>
      </c>
      <c r="I6" s="18" t="str">
        <f>FIXED(orig_data!I21,2)</f>
        <v>0.98</v>
      </c>
      <c r="J6" s="18" t="str">
        <f>FIXED(orig_data!J21,2)</f>
        <v>1.05</v>
      </c>
      <c r="K6" s="18" t="str">
        <f>FIXED(orig_data!H22,2)</f>
        <v>1.02</v>
      </c>
      <c r="L6" s="18" t="str">
        <f>FIXED(orig_data!I22,2)</f>
        <v>0.99</v>
      </c>
      <c r="M6" s="18" t="str">
        <f>FIXED(orig_data!J22,2)</f>
        <v>1.06</v>
      </c>
      <c r="N6" s="18" t="str">
        <f>FIXED(orig_data!H23,2)</f>
        <v>1.01</v>
      </c>
      <c r="O6" s="18" t="str">
        <f>FIXED(orig_data!I23,2)</f>
        <v>0.98</v>
      </c>
      <c r="P6" s="18" t="str">
        <f>FIXED(orig_data!J23,2)</f>
        <v>1.05</v>
      </c>
      <c r="Q6" s="18" t="str">
        <f>FIXED(orig_data!H24,2)</f>
        <v>1.00</v>
      </c>
      <c r="R6" s="18" t="str">
        <f>FIXED(orig_data!I24,2)</f>
        <v>0.97</v>
      </c>
      <c r="S6" s="18" t="str">
        <f>FIXED(orig_data!J24,2)</f>
        <v>1.04</v>
      </c>
    </row>
    <row r="7" spans="1:19">
      <c r="A7" s="2" t="s">
        <v>7</v>
      </c>
      <c r="B7" s="18" t="str">
        <f>FIXED(orig_data!H25,2)</f>
        <v>1.01</v>
      </c>
      <c r="C7" s="18" t="str">
        <f>FIXED(orig_data!I25,2)</f>
        <v>0.98</v>
      </c>
      <c r="D7" s="18" t="str">
        <f>FIXED(orig_data!J25,2)</f>
        <v>1.05</v>
      </c>
      <c r="E7" s="18" t="str">
        <f>FIXED(orig_data!H26,2)</f>
        <v>1.05</v>
      </c>
      <c r="F7" s="18" t="str">
        <f>FIXED(orig_data!I26,2)</f>
        <v>1.01</v>
      </c>
      <c r="G7" s="18" t="str">
        <f>FIXED(orig_data!J26,2)</f>
        <v>1.09</v>
      </c>
      <c r="H7" s="18" t="str">
        <f>FIXED(orig_data!H27,2)</f>
        <v>1.00</v>
      </c>
      <c r="I7" s="18" t="str">
        <f>FIXED(orig_data!I27,2)</f>
        <v>0.96</v>
      </c>
      <c r="J7" s="18" t="str">
        <f>FIXED(orig_data!J27,2)</f>
        <v>1.04</v>
      </c>
      <c r="K7" s="18" t="str">
        <f>FIXED(orig_data!H28,2)</f>
        <v>1.02</v>
      </c>
      <c r="L7" s="18" t="str">
        <f>FIXED(orig_data!I28,2)</f>
        <v>0.98</v>
      </c>
      <c r="M7" s="18" t="str">
        <f>FIXED(orig_data!J28,2)</f>
        <v>1.06</v>
      </c>
      <c r="N7" s="18" t="str">
        <f>FIXED(orig_data!H29,2)</f>
        <v>0.98</v>
      </c>
      <c r="O7" s="18" t="str">
        <f>FIXED(orig_data!I29,2)</f>
        <v>0.94</v>
      </c>
      <c r="P7" s="18" t="str">
        <f>FIXED(orig_data!J29,2)</f>
        <v>1.01</v>
      </c>
      <c r="Q7" s="18" t="str">
        <f>FIXED(orig_data!H30,2)</f>
        <v>1.03</v>
      </c>
      <c r="R7" s="18" t="str">
        <f>FIXED(orig_data!I30,2)</f>
        <v>0.99</v>
      </c>
      <c r="S7" s="18" t="str">
        <f>FIXED(orig_data!J30,2)</f>
        <v>1.07</v>
      </c>
    </row>
    <row r="8" spans="1:19">
      <c r="A8" s="2" t="s">
        <v>8</v>
      </c>
      <c r="B8" s="18" t="str">
        <f>FIXED(orig_data!H31,2)</f>
        <v>0.98</v>
      </c>
      <c r="C8" s="18" t="str">
        <f>FIXED(orig_data!I31,2)</f>
        <v>0.94</v>
      </c>
      <c r="D8" s="18" t="str">
        <f>FIXED(orig_data!J31,2)</f>
        <v>1.02</v>
      </c>
      <c r="E8" s="18" t="str">
        <f>FIXED(orig_data!H32,2)</f>
        <v>0.87</v>
      </c>
      <c r="F8" s="18" t="str">
        <f>FIXED(orig_data!I32,2)</f>
        <v>0.84</v>
      </c>
      <c r="G8" s="18" t="str">
        <f>FIXED(orig_data!J32,2)</f>
        <v>0.90</v>
      </c>
      <c r="H8" s="18" t="str">
        <f>FIXED(orig_data!H33,2)</f>
        <v>0.92</v>
      </c>
      <c r="I8" s="18" t="str">
        <f>FIXED(orig_data!I33,2)</f>
        <v>0.89</v>
      </c>
      <c r="J8" s="18" t="str">
        <f>FIXED(orig_data!J33,2)</f>
        <v>0.96</v>
      </c>
      <c r="K8" s="18" t="str">
        <f>FIXED(orig_data!H34,2)</f>
        <v>0.98</v>
      </c>
      <c r="L8" s="18" t="str">
        <f>FIXED(orig_data!I34,2)</f>
        <v>0.94</v>
      </c>
      <c r="M8" s="18" t="str">
        <f>FIXED(orig_data!J34,2)</f>
        <v>1.01</v>
      </c>
      <c r="N8" s="18" t="str">
        <f>FIXED(orig_data!H35,2)</f>
        <v>1.00</v>
      </c>
      <c r="O8" s="18" t="str">
        <f>FIXED(orig_data!I35,2)</f>
        <v>0.97</v>
      </c>
      <c r="P8" s="18" t="str">
        <f>FIXED(orig_data!J35,2)</f>
        <v>1.04</v>
      </c>
      <c r="Q8" s="18" t="str">
        <f>FIXED(orig_data!H36,2)</f>
        <v>0.98</v>
      </c>
      <c r="R8" s="18" t="str">
        <f>FIXED(orig_data!I36,2)</f>
        <v>0.94</v>
      </c>
      <c r="S8" s="18" t="str">
        <f>FIXED(orig_data!J36,2)</f>
        <v>1.01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99E229-14E3-4B3B-8DE1-2FB9DA97F3E0}"/>
</file>

<file path=customXml/itemProps2.xml><?xml version="1.0" encoding="utf-8"?>
<ds:datastoreItem xmlns:ds="http://schemas.openxmlformats.org/officeDocument/2006/customXml" ds:itemID="{91104C9D-37C7-4257-85ED-37629AE375C2}"/>
</file>

<file path=customXml/itemProps3.xml><?xml version="1.0" encoding="utf-8"?>
<ds:datastoreItem xmlns:ds="http://schemas.openxmlformats.org/officeDocument/2006/customXml" ds:itemID="{7DACC291-498E-4DC6-82C1-CB93D05063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Leanne Rajotte</dc:creator>
  <cp:keywords/>
  <dc:description/>
  <cp:lastModifiedBy>Dale Stevenson</cp:lastModifiedBy>
  <cp:revision/>
  <dcterms:created xsi:type="dcterms:W3CDTF">2014-12-05T20:46:10Z</dcterms:created>
  <dcterms:modified xsi:type="dcterms:W3CDTF">2021-08-23T16:17:36Z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